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570" windowHeight="7485" tabRatio="829" activeTab="2"/>
  </bookViews>
  <sheets>
    <sheet name="Запорная арматура" sheetId="1" r:id="rId1"/>
    <sheet name="Балансировочная арматура" sheetId="7" r:id="rId2"/>
    <sheet name="Резьбовые латунные фитинги" sheetId="2" r:id="rId3"/>
    <sheet name="Пресс-фитинги" sheetId="10" r:id="rId4"/>
    <sheet name="Фитинг аксиальный" sheetId="3" r:id="rId5"/>
    <sheet name="Оцинкованные трубы и фитинги" sheetId="4" r:id="rId6"/>
    <sheet name="AquaHit" sheetId="5" r:id="rId7"/>
    <sheet name="Коллекторные узлы Отопление" sheetId="8" r:id="rId8"/>
    <sheet name="Коллекторные узлы ХВС, ГВС" sheetId="11" r:id="rId9"/>
  </sheets>
  <definedNames>
    <definedName name="_xlnm.Print_Area" localSheetId="1">'Балансировочная арматура'!$A$1:$L$97</definedName>
    <definedName name="_xlnm.Print_Area" localSheetId="0">'Запорная арматура'!$A$1:$L$470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62" i="1" l="1"/>
  <c r="L2" i="11" l="1"/>
  <c r="K1" i="11"/>
  <c r="K2" i="11"/>
  <c r="K66" i="11" l="1"/>
  <c r="K59" i="11"/>
  <c r="K15" i="11"/>
  <c r="K23" i="11"/>
  <c r="K31" i="11"/>
  <c r="K40" i="11"/>
  <c r="K48" i="11"/>
  <c r="K56" i="11"/>
  <c r="K10" i="11"/>
  <c r="K18" i="11"/>
  <c r="K26" i="11"/>
  <c r="K34" i="11"/>
  <c r="K43" i="11"/>
  <c r="K51" i="11"/>
  <c r="K11" i="11"/>
  <c r="K19" i="11"/>
  <c r="K27" i="11"/>
  <c r="K35" i="11"/>
  <c r="K44" i="11"/>
  <c r="K52" i="11"/>
  <c r="K60" i="11"/>
  <c r="K12" i="11"/>
  <c r="K20" i="11"/>
  <c r="K28" i="11"/>
  <c r="K36" i="11"/>
  <c r="K45" i="11"/>
  <c r="K53" i="11"/>
  <c r="K61" i="11"/>
  <c r="K13" i="11"/>
  <c r="K21" i="11"/>
  <c r="K29" i="11"/>
  <c r="K37" i="11"/>
  <c r="K46" i="11"/>
  <c r="K54" i="11"/>
  <c r="K62" i="11"/>
  <c r="K14" i="11"/>
  <c r="K22" i="11"/>
  <c r="K30" i="11"/>
  <c r="K39" i="11"/>
  <c r="K47" i="11"/>
  <c r="K55" i="11"/>
  <c r="K63" i="11"/>
  <c r="K64" i="11"/>
  <c r="K16" i="11"/>
  <c r="K24" i="11"/>
  <c r="K32" i="11"/>
  <c r="K41" i="11"/>
  <c r="K49" i="11"/>
  <c r="K57" i="11"/>
  <c r="K65" i="11"/>
  <c r="K17" i="11"/>
  <c r="K25" i="11"/>
  <c r="K33" i="11"/>
  <c r="K42" i="11"/>
  <c r="K50" i="11"/>
  <c r="K58" i="11"/>
  <c r="K93" i="7" l="1"/>
  <c r="K92" i="7"/>
  <c r="K91" i="7"/>
  <c r="K90" i="7"/>
  <c r="K89" i="7"/>
  <c r="K88" i="7"/>
  <c r="K87" i="7"/>
  <c r="K86" i="7"/>
  <c r="K85" i="7"/>
  <c r="K84" i="7"/>
  <c r="K83" i="7"/>
  <c r="K1" i="10" l="1"/>
  <c r="L2" i="10"/>
  <c r="K2" i="10"/>
  <c r="K21" i="10" l="1"/>
  <c r="K30" i="10"/>
  <c r="K76" i="10"/>
  <c r="K11" i="10"/>
  <c r="K40" i="10"/>
  <c r="K49" i="10"/>
  <c r="K59" i="10"/>
  <c r="K67" i="10"/>
  <c r="K12" i="10"/>
  <c r="K22" i="10"/>
  <c r="K31" i="10"/>
  <c r="K41" i="10"/>
  <c r="K51" i="10"/>
  <c r="K60" i="10"/>
  <c r="K69" i="10"/>
  <c r="K10" i="10"/>
  <c r="K20" i="10"/>
  <c r="K29" i="10"/>
  <c r="K39" i="10"/>
  <c r="K48" i="10"/>
  <c r="K58" i="10"/>
  <c r="K66" i="10"/>
  <c r="K13" i="10"/>
  <c r="K23" i="10"/>
  <c r="K32" i="10"/>
  <c r="K42" i="10"/>
  <c r="K52" i="10"/>
  <c r="K61" i="10"/>
  <c r="K70" i="10"/>
  <c r="K15" i="10"/>
  <c r="K24" i="10"/>
  <c r="K34" i="10"/>
  <c r="K43" i="10"/>
  <c r="K53" i="10"/>
  <c r="K62" i="10"/>
  <c r="K72" i="10"/>
  <c r="K16" i="10"/>
  <c r="K25" i="10"/>
  <c r="K35" i="10"/>
  <c r="K45" i="10"/>
  <c r="K54" i="10"/>
  <c r="K63" i="10"/>
  <c r="K73" i="10"/>
  <c r="K17" i="10"/>
  <c r="K27" i="10"/>
  <c r="K36" i="10"/>
  <c r="K46" i="10"/>
  <c r="K56" i="10"/>
  <c r="K64" i="10"/>
  <c r="K75" i="10"/>
  <c r="K18" i="10"/>
  <c r="K28" i="10"/>
  <c r="K37" i="10"/>
  <c r="K47" i="10"/>
  <c r="K57" i="10"/>
  <c r="K65" i="10"/>
  <c r="K183" i="1" l="1"/>
  <c r="K184" i="1"/>
  <c r="K465" i="1" l="1"/>
  <c r="K466" i="1"/>
  <c r="K467" i="1"/>
  <c r="K468" i="1"/>
  <c r="K469" i="1"/>
  <c r="K470" i="1"/>
  <c r="K435" i="1"/>
  <c r="K434" i="1"/>
  <c r="K433" i="1"/>
  <c r="K432" i="1"/>
  <c r="K431" i="1"/>
  <c r="K430" i="1"/>
  <c r="K429" i="1"/>
  <c r="K428" i="1"/>
  <c r="K427" i="1"/>
  <c r="K426" i="1"/>
  <c r="K425" i="1"/>
  <c r="F432" i="1"/>
  <c r="F431" i="1"/>
  <c r="K370" i="1"/>
  <c r="K202" i="1"/>
  <c r="K225" i="1" l="1"/>
  <c r="K228" i="1"/>
  <c r="K208" i="1" l="1"/>
  <c r="K196" i="1"/>
  <c r="K190" i="1"/>
  <c r="K95" i="1"/>
  <c r="K2" i="3"/>
  <c r="K424" i="1" l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494" i="1" l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79" i="1"/>
  <c r="K478" i="1"/>
  <c r="K477" i="1"/>
  <c r="K476" i="1"/>
  <c r="K475" i="1"/>
  <c r="K474" i="1"/>
  <c r="K473" i="1"/>
  <c r="L2" i="8" l="1"/>
  <c r="K2" i="8"/>
  <c r="K1" i="8"/>
  <c r="K26" i="8" l="1"/>
  <c r="K45" i="8"/>
  <c r="K20" i="8"/>
  <c r="K41" i="8"/>
  <c r="K10" i="8"/>
  <c r="K42" i="8"/>
  <c r="K11" i="8"/>
  <c r="K52" i="8"/>
  <c r="K12" i="8"/>
  <c r="K25" i="8"/>
  <c r="K54" i="8"/>
  <c r="K36" i="8"/>
  <c r="K51" i="8"/>
  <c r="K53" i="8"/>
  <c r="K27" i="8"/>
  <c r="K62" i="8"/>
  <c r="K37" i="8"/>
  <c r="K59" i="8"/>
  <c r="K44" i="8"/>
  <c r="K33" i="8"/>
  <c r="K17" i="8"/>
  <c r="K61" i="8"/>
  <c r="K50" i="8"/>
  <c r="K35" i="8"/>
  <c r="K19" i="8"/>
  <c r="K13" i="8"/>
  <c r="K60" i="8"/>
  <c r="K34" i="8"/>
  <c r="K18" i="8"/>
  <c r="K58" i="8"/>
  <c r="K43" i="8"/>
  <c r="K29" i="8"/>
  <c r="K64" i="8"/>
  <c r="K56" i="8"/>
  <c r="K48" i="8"/>
  <c r="K39" i="8"/>
  <c r="K31" i="8"/>
  <c r="K22" i="8"/>
  <c r="K14" i="8"/>
  <c r="K24" i="8"/>
  <c r="K16" i="8"/>
  <c r="K65" i="8"/>
  <c r="K57" i="8"/>
  <c r="K49" i="8"/>
  <c r="K40" i="8"/>
  <c r="K32" i="8"/>
  <c r="K23" i="8"/>
  <c r="K15" i="8"/>
  <c r="K63" i="8"/>
  <c r="K55" i="8"/>
  <c r="K46" i="8"/>
  <c r="K38" i="8"/>
  <c r="K30" i="8"/>
  <c r="K21" i="8"/>
  <c r="L2" i="5"/>
  <c r="K2" i="5"/>
  <c r="K346" i="1"/>
  <c r="K345" i="1"/>
  <c r="K344" i="1"/>
  <c r="K343" i="1"/>
  <c r="K342" i="1"/>
  <c r="K341" i="1"/>
  <c r="K252" i="1"/>
  <c r="K248" i="1"/>
  <c r="K245" i="1"/>
  <c r="K214" i="1"/>
  <c r="K180" i="1"/>
  <c r="K241" i="1" l="1"/>
  <c r="K381" i="1"/>
  <c r="K382" i="1"/>
  <c r="K383" i="1"/>
  <c r="K384" i="1"/>
  <c r="K385" i="1"/>
  <c r="K386" i="1"/>
  <c r="K387" i="1"/>
  <c r="K380" i="1"/>
  <c r="K335" i="1" l="1"/>
  <c r="K336" i="1"/>
  <c r="K337" i="1"/>
  <c r="K338" i="1"/>
  <c r="K339" i="1"/>
  <c r="K340" i="1"/>
  <c r="K334" i="1"/>
  <c r="K244" i="1" l="1"/>
  <c r="K333" i="1"/>
  <c r="K441" i="1"/>
  <c r="K4" i="1"/>
  <c r="L2" i="7"/>
  <c r="K2" i="7"/>
  <c r="K1" i="7"/>
  <c r="K4" i="10" l="1"/>
  <c r="K4" i="11"/>
  <c r="K33" i="7"/>
  <c r="K81" i="7"/>
  <c r="K73" i="7"/>
  <c r="K60" i="7"/>
  <c r="K80" i="7"/>
  <c r="K72" i="7"/>
  <c r="K79" i="7"/>
  <c r="K71" i="7"/>
  <c r="K62" i="7"/>
  <c r="K69" i="7"/>
  <c r="K78" i="7"/>
  <c r="K70" i="7"/>
  <c r="K63" i="7"/>
  <c r="K77" i="7"/>
  <c r="K64" i="7"/>
  <c r="K76" i="7"/>
  <c r="K68" i="7"/>
  <c r="K65" i="7"/>
  <c r="K58" i="7"/>
  <c r="K75" i="7"/>
  <c r="K57" i="7"/>
  <c r="K66" i="7"/>
  <c r="K74" i="7"/>
  <c r="K61" i="7"/>
  <c r="K11" i="7"/>
  <c r="K4" i="8"/>
  <c r="K25" i="7"/>
  <c r="K38" i="7"/>
  <c r="K39" i="7"/>
  <c r="K40" i="7"/>
  <c r="K4" i="7"/>
  <c r="K105" i="7"/>
  <c r="K103" i="7"/>
  <c r="K102" i="7"/>
  <c r="K99" i="7"/>
  <c r="K97" i="7"/>
  <c r="K96" i="7"/>
  <c r="K95" i="7"/>
  <c r="K59" i="7"/>
  <c r="K56" i="7"/>
  <c r="K55" i="7"/>
  <c r="K53" i="7"/>
  <c r="K52" i="7"/>
  <c r="K51" i="7"/>
  <c r="K50" i="7"/>
  <c r="K49" i="7"/>
  <c r="K48" i="7"/>
  <c r="K47" i="7"/>
  <c r="K46" i="7"/>
  <c r="K45" i="7"/>
  <c r="K43" i="7"/>
  <c r="K42" i="7"/>
  <c r="K41" i="7"/>
  <c r="K37" i="7"/>
  <c r="K36" i="7"/>
  <c r="K35" i="7"/>
  <c r="K32" i="7"/>
  <c r="K31" i="7"/>
  <c r="K30" i="7"/>
  <c r="K29" i="7"/>
  <c r="K28" i="7"/>
  <c r="K27" i="7"/>
  <c r="K26" i="7"/>
  <c r="K24" i="7"/>
  <c r="K23" i="7"/>
  <c r="K22" i="7"/>
  <c r="K21" i="7"/>
  <c r="K20" i="7"/>
  <c r="K19" i="7"/>
  <c r="K18" i="7"/>
  <c r="K17" i="7"/>
  <c r="K16" i="7"/>
  <c r="K15" i="7"/>
  <c r="K14" i="7"/>
  <c r="K13" i="7"/>
  <c r="K10" i="7"/>
  <c r="K464" i="1"/>
  <c r="P7" i="3" l="1"/>
  <c r="O7" i="3"/>
  <c r="R13" i="3" s="1"/>
  <c r="N7" i="3"/>
  <c r="R11" i="3" s="1"/>
  <c r="M7" i="3"/>
  <c r="R9" i="3" s="1"/>
  <c r="K46" i="1"/>
  <c r="K451" i="1" l="1"/>
  <c r="K440" i="1"/>
  <c r="L2" i="4"/>
  <c r="K2" i="4"/>
  <c r="K1" i="4"/>
  <c r="K16" i="4" l="1"/>
  <c r="K15" i="4"/>
  <c r="K13" i="4"/>
  <c r="K12" i="4"/>
  <c r="K11" i="4"/>
  <c r="K10" i="4"/>
  <c r="K14" i="4"/>
  <c r="K1" i="5"/>
  <c r="K456" i="1" l="1"/>
  <c r="K463" i="1"/>
  <c r="K4" i="3"/>
  <c r="K106" i="1"/>
  <c r="K105" i="1"/>
  <c r="K103" i="1"/>
  <c r="K102" i="1"/>
  <c r="K100" i="1"/>
  <c r="K99" i="1"/>
  <c r="K97" i="1"/>
  <c r="K96" i="1"/>
  <c r="K300" i="1"/>
  <c r="K315" i="1"/>
  <c r="K324" i="1"/>
  <c r="K323" i="1"/>
  <c r="K322" i="1"/>
  <c r="K321" i="1"/>
  <c r="K355" i="1"/>
  <c r="K354" i="1"/>
  <c r="K353" i="1"/>
  <c r="K352" i="1"/>
  <c r="K351" i="1"/>
  <c r="K350" i="1"/>
  <c r="K349" i="1"/>
  <c r="K348" i="1"/>
  <c r="K347" i="1"/>
  <c r="K357" i="1"/>
  <c r="K358" i="1"/>
  <c r="K109" i="1"/>
  <c r="K94" i="1"/>
  <c r="K93" i="1"/>
  <c r="K58" i="1"/>
  <c r="K363" i="1"/>
  <c r="K364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368" i="1"/>
  <c r="K367" i="1"/>
  <c r="K366" i="1"/>
  <c r="K365" i="1"/>
  <c r="K1" i="2"/>
  <c r="K1" i="3"/>
  <c r="L2" i="2"/>
  <c r="K2" i="2"/>
  <c r="L2" i="3"/>
  <c r="K48" i="1"/>
  <c r="K47" i="1"/>
  <c r="K51" i="1"/>
  <c r="K50" i="1"/>
  <c r="K45" i="1"/>
  <c r="K44" i="1"/>
  <c r="K43" i="1"/>
  <c r="K42" i="1"/>
  <c r="K41" i="1"/>
  <c r="K40" i="1"/>
  <c r="K39" i="1"/>
  <c r="K38" i="1"/>
  <c r="K327" i="1"/>
  <c r="K328" i="1"/>
  <c r="K329" i="1"/>
  <c r="K362" i="1"/>
  <c r="K360" i="1"/>
  <c r="K359" i="1"/>
  <c r="K177" i="1"/>
  <c r="K174" i="1"/>
  <c r="K171" i="1"/>
  <c r="K147" i="1"/>
  <c r="K146" i="1"/>
  <c r="K145" i="1"/>
  <c r="K92" i="1"/>
  <c r="K91" i="1"/>
  <c r="K90" i="1"/>
  <c r="G128" i="2"/>
  <c r="K77" i="1"/>
  <c r="G252" i="2"/>
  <c r="G251" i="2"/>
  <c r="G250" i="2"/>
  <c r="G246" i="2"/>
  <c r="G245" i="2"/>
  <c r="G237" i="2"/>
  <c r="G23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37" i="2"/>
  <c r="G36" i="2"/>
  <c r="G127" i="2"/>
  <c r="K5" i="1" s="1"/>
  <c r="K76" i="1"/>
  <c r="K303" i="1"/>
  <c r="K461" i="1"/>
  <c r="K460" i="1"/>
  <c r="K450" i="1"/>
  <c r="K449" i="1"/>
  <c r="K448" i="1"/>
  <c r="K447" i="1"/>
  <c r="K437" i="1"/>
  <c r="K443" i="1"/>
  <c r="K237" i="1"/>
  <c r="K235" i="1"/>
  <c r="K240" i="1"/>
  <c r="K239" i="1"/>
  <c r="K243" i="1"/>
  <c r="K242" i="1"/>
  <c r="K446" i="1"/>
  <c r="K36" i="1"/>
  <c r="K35" i="1"/>
  <c r="K34" i="1"/>
  <c r="K320" i="1"/>
  <c r="K319" i="1"/>
  <c r="K318" i="1"/>
  <c r="K116" i="1"/>
  <c r="K117" i="1"/>
  <c r="K118" i="1"/>
  <c r="K374" i="1"/>
  <c r="K306" i="1"/>
  <c r="K312" i="1"/>
  <c r="K309" i="1"/>
  <c r="K330" i="1"/>
  <c r="K256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378" i="1"/>
  <c r="K377" i="1"/>
  <c r="K376" i="1"/>
  <c r="K375" i="1"/>
  <c r="K10" i="1"/>
  <c r="K11" i="1"/>
  <c r="K12" i="1"/>
  <c r="K168" i="1"/>
  <c r="K165" i="1"/>
  <c r="K162" i="1"/>
  <c r="K224" i="1"/>
  <c r="K223" i="1"/>
  <c r="K227" i="1"/>
  <c r="K226" i="1"/>
  <c r="K218" i="1"/>
  <c r="K217" i="1"/>
  <c r="K221" i="1"/>
  <c r="K220" i="1"/>
  <c r="K211" i="1"/>
  <c r="K207" i="1"/>
  <c r="K205" i="1"/>
  <c r="K204" i="1"/>
  <c r="K201" i="1"/>
  <c r="K199" i="1"/>
  <c r="K198" i="1"/>
  <c r="K195" i="1"/>
  <c r="K193" i="1"/>
  <c r="K192" i="1"/>
  <c r="K189" i="1"/>
  <c r="K187" i="1"/>
  <c r="K186" i="1"/>
  <c r="K236" i="1"/>
  <c r="K234" i="1"/>
  <c r="K232" i="1"/>
  <c r="K230" i="1"/>
  <c r="K160" i="1"/>
  <c r="K159" i="1"/>
  <c r="K158" i="1"/>
  <c r="K157" i="1"/>
  <c r="K156" i="1"/>
  <c r="K155" i="1"/>
  <c r="K153" i="1"/>
  <c r="K152" i="1"/>
  <c r="K151" i="1"/>
  <c r="K150" i="1"/>
  <c r="K149" i="1"/>
  <c r="K148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28" i="1"/>
  <c r="K125" i="1"/>
  <c r="K122" i="1"/>
  <c r="K120" i="1"/>
  <c r="K119" i="1"/>
  <c r="K112" i="1"/>
  <c r="K89" i="1"/>
  <c r="K88" i="1"/>
  <c r="K87" i="1"/>
  <c r="K84" i="1"/>
  <c r="K81" i="1"/>
  <c r="K79" i="1"/>
  <c r="K78" i="1"/>
  <c r="K75" i="1"/>
  <c r="K74" i="1"/>
  <c r="K72" i="1"/>
  <c r="K71" i="1"/>
  <c r="K68" i="1"/>
  <c r="K67" i="1"/>
  <c r="K65" i="1"/>
  <c r="K64" i="1"/>
  <c r="K63" i="1"/>
  <c r="K62" i="1"/>
  <c r="K61" i="1"/>
  <c r="K57" i="1"/>
  <c r="K56" i="1"/>
  <c r="K55" i="1"/>
  <c r="K54" i="1"/>
  <c r="K33" i="1"/>
  <c r="K32" i="1"/>
  <c r="K31" i="1"/>
  <c r="K30" i="1"/>
  <c r="K29" i="1"/>
  <c r="K28" i="1"/>
  <c r="K20" i="1"/>
  <c r="K21" i="1"/>
  <c r="K22" i="1"/>
  <c r="K23" i="1"/>
  <c r="K24" i="1"/>
  <c r="K19" i="1"/>
  <c r="K26" i="1"/>
  <c r="K27" i="1"/>
  <c r="K25" i="1"/>
  <c r="K13" i="1"/>
  <c r="K14" i="1"/>
  <c r="K15" i="1"/>
  <c r="K16" i="1"/>
  <c r="K17" i="1"/>
  <c r="K18" i="1"/>
  <c r="K5" i="11" l="1"/>
  <c r="K5" i="10"/>
  <c r="K39" i="3"/>
  <c r="K15" i="3"/>
  <c r="K126" i="3"/>
  <c r="K125" i="3"/>
  <c r="K75" i="3"/>
  <c r="K53" i="3"/>
  <c r="K92" i="3"/>
  <c r="K5" i="8"/>
  <c r="K12" i="3"/>
  <c r="K10" i="3"/>
  <c r="K104" i="3"/>
  <c r="K13" i="3"/>
  <c r="K14" i="3"/>
  <c r="K11" i="3"/>
  <c r="K81" i="3"/>
  <c r="K89" i="3"/>
  <c r="K96" i="3"/>
  <c r="K82" i="3"/>
  <c r="K97" i="3"/>
  <c r="K83" i="3"/>
  <c r="K90" i="3"/>
  <c r="K98" i="3"/>
  <c r="K84" i="3"/>
  <c r="K91" i="3"/>
  <c r="K85" i="3"/>
  <c r="K93" i="3"/>
  <c r="K100" i="3"/>
  <c r="K77" i="3"/>
  <c r="K95" i="3"/>
  <c r="K99" i="3"/>
  <c r="K86" i="3"/>
  <c r="K94" i="3"/>
  <c r="K87" i="3"/>
  <c r="K101" i="3"/>
  <c r="K88" i="3"/>
  <c r="K102" i="3"/>
  <c r="K60" i="3"/>
  <c r="K61" i="3"/>
  <c r="K62" i="3"/>
  <c r="K55" i="3"/>
  <c r="K56" i="3"/>
  <c r="K44" i="3"/>
  <c r="K45" i="3"/>
  <c r="K46" i="3"/>
  <c r="K47" i="3"/>
  <c r="K16" i="3"/>
  <c r="K23" i="3"/>
  <c r="K22" i="3"/>
  <c r="K17" i="3"/>
  <c r="K24" i="3"/>
  <c r="K27" i="3"/>
  <c r="K18" i="3"/>
  <c r="K25" i="3"/>
  <c r="K26" i="3"/>
  <c r="K19" i="3"/>
  <c r="K20" i="3"/>
  <c r="K21" i="3"/>
  <c r="K5" i="7"/>
  <c r="K131" i="3"/>
  <c r="K5" i="3"/>
  <c r="K76" i="3"/>
  <c r="K113" i="3"/>
  <c r="K31" i="3"/>
  <c r="K33" i="3"/>
  <c r="K41" i="3"/>
  <c r="K51" i="3"/>
  <c r="K50" i="3"/>
  <c r="K30" i="3"/>
  <c r="K29" i="3"/>
  <c r="K207" i="2"/>
  <c r="K71" i="3"/>
  <c r="K166" i="4"/>
  <c r="K177" i="4"/>
  <c r="K169" i="4"/>
  <c r="K172" i="4"/>
  <c r="K175" i="4"/>
  <c r="K176" i="4"/>
  <c r="K178" i="4"/>
  <c r="K179" i="4"/>
  <c r="K147" i="4"/>
  <c r="K156" i="4"/>
  <c r="K138" i="4"/>
  <c r="K157" i="4"/>
  <c r="K146" i="4"/>
  <c r="K158" i="4"/>
  <c r="K159" i="4"/>
  <c r="K144" i="4"/>
  <c r="K160" i="4"/>
  <c r="K143" i="4"/>
  <c r="K161" i="4"/>
  <c r="K142" i="4"/>
  <c r="K162" i="4"/>
  <c r="K141" i="4"/>
  <c r="K148" i="4"/>
  <c r="K137" i="4"/>
  <c r="K163" i="4"/>
  <c r="K140" i="4"/>
  <c r="K150" i="4"/>
  <c r="K164" i="4"/>
  <c r="K139" i="4"/>
  <c r="K149" i="4"/>
  <c r="K153" i="4"/>
  <c r="K154" i="4"/>
  <c r="K155" i="4"/>
  <c r="K145" i="4"/>
  <c r="K131" i="4"/>
  <c r="K132" i="4"/>
  <c r="K136" i="4"/>
  <c r="K133" i="4"/>
  <c r="K135" i="4"/>
  <c r="K129" i="4"/>
  <c r="K134" i="4"/>
  <c r="K151" i="4"/>
  <c r="K152" i="4"/>
  <c r="K130" i="4"/>
  <c r="K19" i="4"/>
  <c r="K49" i="5"/>
  <c r="K32" i="4"/>
  <c r="K20" i="5"/>
  <c r="K47" i="5"/>
  <c r="K32" i="5"/>
  <c r="K5" i="5"/>
  <c r="K4" i="5"/>
  <c r="K19" i="5"/>
  <c r="K30" i="5"/>
  <c r="K17" i="5"/>
  <c r="K14" i="5"/>
  <c r="K16" i="5"/>
  <c r="K15" i="5"/>
  <c r="K13" i="5"/>
  <c r="K25" i="5"/>
  <c r="K38" i="5"/>
  <c r="K53" i="5"/>
  <c r="K31" i="5"/>
  <c r="K28" i="5"/>
  <c r="K12" i="5"/>
  <c r="K24" i="5"/>
  <c r="K37" i="5"/>
  <c r="K52" i="5"/>
  <c r="K18" i="5"/>
  <c r="K44" i="5"/>
  <c r="K26" i="5"/>
  <c r="K11" i="5"/>
  <c r="K23" i="5"/>
  <c r="K36" i="5"/>
  <c r="K51" i="5"/>
  <c r="K46" i="5"/>
  <c r="K45" i="5"/>
  <c r="K29" i="5"/>
  <c r="K42" i="5"/>
  <c r="K39" i="5"/>
  <c r="K10" i="5"/>
  <c r="K22" i="5"/>
  <c r="K35" i="5"/>
  <c r="K50" i="5"/>
  <c r="K43" i="5"/>
  <c r="K27" i="5"/>
  <c r="K54" i="5"/>
  <c r="K21" i="5"/>
  <c r="K33" i="5"/>
  <c r="K5" i="4"/>
  <c r="K4" i="4"/>
  <c r="K104" i="4"/>
  <c r="K31" i="4"/>
  <c r="K43" i="4"/>
  <c r="K67" i="4"/>
  <c r="K79" i="4"/>
  <c r="K91" i="4"/>
  <c r="K103" i="4"/>
  <c r="K115" i="4"/>
  <c r="K127" i="4"/>
  <c r="K68" i="4"/>
  <c r="K116" i="4"/>
  <c r="K18" i="4"/>
  <c r="K55" i="4"/>
  <c r="K30" i="4"/>
  <c r="K42" i="4"/>
  <c r="K54" i="4"/>
  <c r="K66" i="4"/>
  <c r="K78" i="4"/>
  <c r="K90" i="4"/>
  <c r="K102" i="4"/>
  <c r="K114" i="4"/>
  <c r="K126" i="4"/>
  <c r="K52" i="4"/>
  <c r="K64" i="4"/>
  <c r="K76" i="4"/>
  <c r="K88" i="4"/>
  <c r="K100" i="4"/>
  <c r="K112" i="4"/>
  <c r="K124" i="4"/>
  <c r="K101" i="4"/>
  <c r="K39" i="4"/>
  <c r="K51" i="4"/>
  <c r="K63" i="4"/>
  <c r="K75" i="4"/>
  <c r="K87" i="4"/>
  <c r="K99" i="4"/>
  <c r="K111" i="4"/>
  <c r="K123" i="4"/>
  <c r="K89" i="4"/>
  <c r="K27" i="4"/>
  <c r="K26" i="4"/>
  <c r="K38" i="4"/>
  <c r="K50" i="4"/>
  <c r="K62" i="4"/>
  <c r="K74" i="4"/>
  <c r="K86" i="4"/>
  <c r="K98" i="4"/>
  <c r="K110" i="4"/>
  <c r="K122" i="4"/>
  <c r="K44" i="4"/>
  <c r="K29" i="4"/>
  <c r="K41" i="4"/>
  <c r="K113" i="4"/>
  <c r="K28" i="4"/>
  <c r="K24" i="4"/>
  <c r="K37" i="4"/>
  <c r="K49" i="4"/>
  <c r="K73" i="4"/>
  <c r="K109" i="4"/>
  <c r="K121" i="4"/>
  <c r="K23" i="4"/>
  <c r="K36" i="4"/>
  <c r="K48" i="4"/>
  <c r="K60" i="4"/>
  <c r="K72" i="4"/>
  <c r="K84" i="4"/>
  <c r="K96" i="4"/>
  <c r="K108" i="4"/>
  <c r="K120" i="4"/>
  <c r="K80" i="4"/>
  <c r="K53" i="4"/>
  <c r="K125" i="4"/>
  <c r="K61" i="4"/>
  <c r="K22" i="4"/>
  <c r="K35" i="4"/>
  <c r="K47" i="4"/>
  <c r="K59" i="4"/>
  <c r="K71" i="4"/>
  <c r="K83" i="4"/>
  <c r="K95" i="4"/>
  <c r="K107" i="4"/>
  <c r="K119" i="4"/>
  <c r="K56" i="4"/>
  <c r="K77" i="4"/>
  <c r="K85" i="4"/>
  <c r="K21" i="4"/>
  <c r="K34" i="4"/>
  <c r="K46" i="4"/>
  <c r="K58" i="4"/>
  <c r="K70" i="4"/>
  <c r="K82" i="4"/>
  <c r="K94" i="4"/>
  <c r="K106" i="4"/>
  <c r="K118" i="4"/>
  <c r="K92" i="4"/>
  <c r="K40" i="4"/>
  <c r="K97" i="4"/>
  <c r="K20" i="4"/>
  <c r="K33" i="4"/>
  <c r="K45" i="4"/>
  <c r="K57" i="4"/>
  <c r="K69" i="4"/>
  <c r="K81" i="4"/>
  <c r="K93" i="4"/>
  <c r="K105" i="4"/>
  <c r="K48" i="3"/>
  <c r="K92" i="2"/>
  <c r="K114" i="2"/>
  <c r="K102" i="2"/>
  <c r="K4" i="2"/>
  <c r="K5" i="2"/>
  <c r="K247" i="2"/>
  <c r="K210" i="2"/>
  <c r="K42" i="2"/>
  <c r="K170" i="2"/>
  <c r="K59" i="3"/>
  <c r="K55" i="2"/>
  <c r="K151" i="2"/>
  <c r="K157" i="2"/>
  <c r="K178" i="2"/>
  <c r="K201" i="2"/>
  <c r="K177" i="2"/>
  <c r="K87" i="2"/>
  <c r="K154" i="2"/>
  <c r="K142" i="2"/>
  <c r="K94" i="2"/>
  <c r="K191" i="2"/>
  <c r="K112" i="2"/>
  <c r="K158" i="2"/>
  <c r="K83" i="2"/>
  <c r="K66" i="2"/>
  <c r="K109" i="3"/>
  <c r="K38" i="3"/>
  <c r="K34" i="3"/>
  <c r="K40" i="3"/>
  <c r="K105" i="3"/>
  <c r="K192" i="2"/>
  <c r="K71" i="2"/>
  <c r="K129" i="2"/>
  <c r="K199" i="2"/>
  <c r="K90" i="2"/>
  <c r="K203" i="2"/>
  <c r="K50" i="2"/>
  <c r="K45" i="2"/>
  <c r="K82" i="2"/>
  <c r="K149" i="2"/>
  <c r="K193" i="2"/>
  <c r="K216" i="2"/>
  <c r="K146" i="2"/>
  <c r="K77" i="2"/>
  <c r="K249" i="2"/>
  <c r="K128" i="2"/>
  <c r="K162" i="2"/>
  <c r="K78" i="3"/>
  <c r="K111" i="3"/>
  <c r="K43" i="3"/>
  <c r="K189" i="2"/>
  <c r="K215" i="2"/>
  <c r="K147" i="2"/>
  <c r="K23" i="2"/>
  <c r="K27" i="2"/>
  <c r="K152" i="2"/>
  <c r="K78" i="2"/>
  <c r="K18" i="2"/>
  <c r="K99" i="2"/>
  <c r="K250" i="2"/>
  <c r="K120" i="3"/>
  <c r="K230" i="2"/>
  <c r="K43" i="2"/>
  <c r="K231" i="2"/>
  <c r="K239" i="2"/>
  <c r="K126" i="2"/>
  <c r="K69" i="3"/>
  <c r="K74" i="2"/>
  <c r="K39" i="2"/>
  <c r="K164" i="2"/>
  <c r="K224" i="2"/>
  <c r="K160" i="2"/>
  <c r="K106" i="2"/>
  <c r="K88" i="2"/>
  <c r="K65" i="3"/>
  <c r="K54" i="3"/>
  <c r="K110" i="3"/>
  <c r="K64" i="3"/>
  <c r="K108" i="3"/>
  <c r="K35" i="3"/>
  <c r="K58" i="3"/>
  <c r="K242" i="2"/>
  <c r="K11" i="2"/>
  <c r="K139" i="2"/>
  <c r="K186" i="2"/>
  <c r="K12" i="2"/>
  <c r="K218" i="2"/>
  <c r="K208" i="2"/>
  <c r="K133" i="2"/>
  <c r="K240" i="2"/>
  <c r="K137" i="2"/>
  <c r="K190" i="2"/>
  <c r="K44" i="2"/>
  <c r="K165" i="2"/>
  <c r="K155" i="2"/>
  <c r="K246" i="2"/>
  <c r="K188" i="2"/>
  <c r="K107" i="2"/>
  <c r="K125" i="2"/>
  <c r="K37" i="3"/>
  <c r="K42" i="3"/>
  <c r="K116" i="3"/>
  <c r="K52" i="3"/>
  <c r="K74" i="3"/>
  <c r="K89" i="2"/>
  <c r="K76" i="2"/>
  <c r="K16" i="2"/>
  <c r="K232" i="2"/>
  <c r="K237" i="2"/>
  <c r="K171" i="2"/>
  <c r="K202" i="2"/>
  <c r="K217" i="2"/>
  <c r="K238" i="2"/>
  <c r="K209" i="2"/>
  <c r="K101" i="2"/>
  <c r="K25" i="2"/>
  <c r="K73" i="2"/>
  <c r="K112" i="3"/>
  <c r="K124" i="2"/>
  <c r="K226" i="2"/>
  <c r="K84" i="2"/>
  <c r="K67" i="2"/>
  <c r="K181" i="2"/>
  <c r="K69" i="2"/>
  <c r="K214" i="2"/>
  <c r="K134" i="2"/>
  <c r="K37" i="2"/>
  <c r="K187" i="2"/>
  <c r="K64" i="2"/>
  <c r="K63" i="3"/>
  <c r="K104" i="2"/>
  <c r="K14" i="2"/>
  <c r="K219" i="2"/>
  <c r="K49" i="2"/>
  <c r="K96" i="2"/>
  <c r="K175" i="2"/>
  <c r="K213" i="2"/>
  <c r="K106" i="3"/>
  <c r="K221" i="2"/>
  <c r="K196" i="2"/>
  <c r="K223" i="2"/>
  <c r="K28" i="2"/>
  <c r="K131" i="2"/>
  <c r="K75" i="2"/>
  <c r="K123" i="2"/>
  <c r="K95" i="2"/>
  <c r="K100" i="2"/>
  <c r="K110" i="2"/>
  <c r="K185" i="2"/>
  <c r="K130" i="2"/>
  <c r="K109" i="2"/>
  <c r="K245" i="2"/>
  <c r="K136" i="2"/>
  <c r="K28" i="3"/>
  <c r="K67" i="3"/>
  <c r="K9" i="3"/>
  <c r="K115" i="2"/>
  <c r="K97" i="2"/>
  <c r="K52" i="2"/>
  <c r="K30" i="2"/>
  <c r="K211" i="2"/>
  <c r="K172" i="2"/>
  <c r="K197" i="2"/>
  <c r="K150" i="2"/>
  <c r="K107" i="3"/>
  <c r="K128" i="3"/>
  <c r="K108" i="2"/>
  <c r="K35" i="2"/>
  <c r="K111" i="2"/>
  <c r="K195" i="2"/>
  <c r="K46" i="2"/>
  <c r="K58" i="2"/>
  <c r="K182" i="2"/>
  <c r="K32" i="2"/>
  <c r="K251" i="2"/>
  <c r="K19" i="2"/>
  <c r="K220" i="2"/>
  <c r="K63" i="2"/>
  <c r="K233" i="2"/>
  <c r="K122" i="2"/>
  <c r="K105" i="2"/>
  <c r="K36" i="2"/>
  <c r="K57" i="3"/>
  <c r="K68" i="3"/>
  <c r="K49" i="3"/>
  <c r="K183" i="2"/>
  <c r="K86" i="2"/>
  <c r="K51" i="2"/>
  <c r="K54" i="2"/>
  <c r="K21" i="2"/>
  <c r="K153" i="2"/>
  <c r="K79" i="2"/>
  <c r="K229" i="2"/>
  <c r="K10" i="2"/>
  <c r="K66" i="3"/>
  <c r="K103" i="3"/>
  <c r="K119" i="3"/>
  <c r="K118" i="2"/>
  <c r="K163" i="2"/>
  <c r="K169" i="2"/>
  <c r="K156" i="2"/>
  <c r="K235" i="2"/>
  <c r="K194" i="2"/>
  <c r="K179" i="2"/>
  <c r="K127" i="2"/>
  <c r="K70" i="2"/>
  <c r="K116" i="2"/>
  <c r="K29" i="2"/>
  <c r="K34" i="2"/>
  <c r="K22" i="2"/>
  <c r="K140" i="2"/>
  <c r="K38" i="2"/>
  <c r="K198" i="2"/>
  <c r="K122" i="3"/>
  <c r="K36" i="3"/>
  <c r="K17" i="2"/>
  <c r="K159" i="2"/>
  <c r="K41" i="2"/>
  <c r="K180" i="2"/>
  <c r="K33" i="2"/>
  <c r="K241" i="2"/>
  <c r="K212" i="2"/>
  <c r="K56" i="2"/>
  <c r="K236" i="2"/>
  <c r="K65" i="2"/>
  <c r="K161" i="2"/>
  <c r="K79" i="3"/>
  <c r="K53" i="2"/>
  <c r="K62" i="2"/>
  <c r="K234" i="2"/>
  <c r="K119" i="2"/>
  <c r="K121" i="2"/>
  <c r="K173" i="2"/>
  <c r="K48" i="2"/>
  <c r="K26" i="2"/>
  <c r="K91" i="2"/>
  <c r="K184" i="2"/>
  <c r="K80" i="3"/>
  <c r="K121" i="3"/>
  <c r="K124" i="3"/>
  <c r="K174" i="2"/>
  <c r="K120" i="2"/>
  <c r="K252" i="2"/>
  <c r="K204" i="2"/>
  <c r="K113" i="2"/>
  <c r="K13" i="2"/>
  <c r="K68" i="2"/>
  <c r="K148" i="2"/>
  <c r="K93" i="2"/>
  <c r="K72" i="2"/>
  <c r="K243" i="2"/>
  <c r="K98" i="2"/>
  <c r="K244" i="2"/>
  <c r="K248" i="2"/>
  <c r="K15" i="2"/>
  <c r="K81" i="2"/>
  <c r="K32" i="3"/>
  <c r="K59" i="2"/>
  <c r="K176" i="2"/>
  <c r="K206" i="2"/>
  <c r="K200" i="2"/>
  <c r="K85" i="2"/>
  <c r="K3" i="1" l="1"/>
  <c r="K3" i="10" l="1"/>
  <c r="K3" i="11"/>
  <c r="K3" i="8"/>
  <c r="K3" i="3"/>
  <c r="K3" i="7"/>
  <c r="K3" i="2"/>
  <c r="K3" i="5"/>
  <c r="K3" i="4"/>
</calcChain>
</file>

<file path=xl/sharedStrings.xml><?xml version="1.0" encoding="utf-8"?>
<sst xmlns="http://schemas.openxmlformats.org/spreadsheetml/2006/main" count="4102" uniqueCount="2095">
  <si>
    <t>Изображение продукта</t>
  </si>
  <si>
    <t>Резьба</t>
  </si>
  <si>
    <t>Кран шаровый латунный полнопроходной с  ручкой и подключением гайка-гайка (РГГ)</t>
  </si>
  <si>
    <t>BV.511.04</t>
  </si>
  <si>
    <t>1/2"</t>
  </si>
  <si>
    <t>BV.511.05</t>
  </si>
  <si>
    <t>3/4"</t>
  </si>
  <si>
    <t>BV.511.06</t>
  </si>
  <si>
    <t>1"</t>
  </si>
  <si>
    <t>BV.511.07</t>
  </si>
  <si>
    <t>1 1/4"</t>
  </si>
  <si>
    <t>BV.511.08</t>
  </si>
  <si>
    <t>1 1/2"</t>
  </si>
  <si>
    <t>BV.511.09</t>
  </si>
  <si>
    <t>2"</t>
  </si>
  <si>
    <t>BV.511.10</t>
  </si>
  <si>
    <t>2 1/2"</t>
  </si>
  <si>
    <t>BV.511.11</t>
  </si>
  <si>
    <t>3"</t>
  </si>
  <si>
    <t>BV.511.12</t>
  </si>
  <si>
    <t>4"</t>
  </si>
  <si>
    <t>BV.512.04</t>
  </si>
  <si>
    <t>BV.512.05</t>
  </si>
  <si>
    <t>BV.512.06</t>
  </si>
  <si>
    <t>BV.512.07</t>
  </si>
  <si>
    <t>BV.512.08</t>
  </si>
  <si>
    <t>BV.512.09</t>
  </si>
  <si>
    <t>BV.513.04</t>
  </si>
  <si>
    <t>BV.513.05</t>
  </si>
  <si>
    <t>BV.513.06</t>
  </si>
  <si>
    <t>BV.514.04</t>
  </si>
  <si>
    <t>BV.514.05</t>
  </si>
  <si>
    <t>BV.514.06</t>
  </si>
  <si>
    <t>BV.515.04</t>
  </si>
  <si>
    <t>BV.515.05</t>
  </si>
  <si>
    <t>BV.515.06</t>
  </si>
  <si>
    <t>BV.520.04</t>
  </si>
  <si>
    <t>BV.520.05</t>
  </si>
  <si>
    <t>BV.520.06</t>
  </si>
  <si>
    <t>BV.520.07</t>
  </si>
  <si>
    <t>Кран шаровый латунный полнопроходной с  ручкой-бабочкой и подключением гайка-гайка (БГГ)</t>
  </si>
  <si>
    <t>Кран шаровый латунный полнопроходной с  ручкой и подключением гайка-штуцер (РГШ)</t>
  </si>
  <si>
    <t>Кран шаровый латунный полнопроходной с  ручкой-бабочкой и подключением гайка-штуцер (БГШ)</t>
  </si>
  <si>
    <t>Кран шаровый латунный полнопроходной с  ручкой-бабочкой и подключением штуцер-штуцер (БШШ)</t>
  </si>
  <si>
    <t>BV.522.04</t>
  </si>
  <si>
    <t>BV.522.05</t>
  </si>
  <si>
    <t>BV.522.06</t>
  </si>
  <si>
    <t>BV.521.04</t>
  </si>
  <si>
    <t>BV.521.05</t>
  </si>
  <si>
    <t>BV.523.04</t>
  </si>
  <si>
    <t>BV.523.05</t>
  </si>
  <si>
    <t>Заказ</t>
  </si>
  <si>
    <t>Сумма заказа</t>
  </si>
  <si>
    <t>BV.633.04</t>
  </si>
  <si>
    <t>BV.633.05</t>
  </si>
  <si>
    <t xml:space="preserve">Кран-американка шаровый латунный полнопроходной с полусгоном и ручкой-бабочкой  </t>
  </si>
  <si>
    <t xml:space="preserve">Кран-американка шаровый латунный угловой полнопроходной с полусгоном и ручкой-бабочкой  </t>
  </si>
  <si>
    <t>Кран-американка шаровый латунный полнопроходной прямой с полусгоном и самоуплотняющимся кольцом</t>
  </si>
  <si>
    <t>Кран-американка шаровый латунный полнопроходной угловой  с полусгоном и самоуплотняющимся кольцом</t>
  </si>
  <si>
    <t>Краны латунные шаровые</t>
  </si>
  <si>
    <t xml:space="preserve">Наименование </t>
  </si>
  <si>
    <t>Артикул</t>
  </si>
  <si>
    <t>BV.630.04</t>
  </si>
  <si>
    <t>BV.630.05</t>
  </si>
  <si>
    <t>BV.630.06</t>
  </si>
  <si>
    <t>BV.631.04</t>
  </si>
  <si>
    <t>BV.631.05</t>
  </si>
  <si>
    <t>BV.632.04</t>
  </si>
  <si>
    <t>BV.635.04</t>
  </si>
  <si>
    <t>Задвижка клиновая латунная</t>
  </si>
  <si>
    <t>BV.880.04</t>
  </si>
  <si>
    <t>BV.880.05</t>
  </si>
  <si>
    <t>BV.880.06</t>
  </si>
  <si>
    <t>BV.465.04</t>
  </si>
  <si>
    <t>BV.466.04</t>
  </si>
  <si>
    <t>BV.464.04N</t>
  </si>
  <si>
    <t>1/2*M10</t>
  </si>
  <si>
    <t>BV.464.04</t>
  </si>
  <si>
    <t>1/2" х 1/2"</t>
  </si>
  <si>
    <t>BV.464.0405</t>
  </si>
  <si>
    <t>1/2" х 3/4"</t>
  </si>
  <si>
    <t>BV.463.04</t>
  </si>
  <si>
    <t>BV.463.0405</t>
  </si>
  <si>
    <t>Вентиль-тройник для подключения сантехнических приборов</t>
  </si>
  <si>
    <t>BV.460.05</t>
  </si>
  <si>
    <t>BV.461.040504</t>
  </si>
  <si>
    <t>Кран-тройник для подключения сантехнических приборов</t>
  </si>
  <si>
    <t>BV.462.040504</t>
  </si>
  <si>
    <t>1/2x3/4x1/2</t>
  </si>
  <si>
    <t>CV.320.04</t>
  </si>
  <si>
    <t>CV.320.05</t>
  </si>
  <si>
    <t>CV.320.06</t>
  </si>
  <si>
    <t>CV.320.07</t>
  </si>
  <si>
    <t>CV.320.08</t>
  </si>
  <si>
    <t>CV.320.09</t>
  </si>
  <si>
    <t>CV.425.04</t>
  </si>
  <si>
    <t>CV.425.05</t>
  </si>
  <si>
    <t>CV.425.06</t>
  </si>
  <si>
    <t>Сетка для обратного клапана</t>
  </si>
  <si>
    <t>CV.110.04</t>
  </si>
  <si>
    <t>CV.110.05</t>
  </si>
  <si>
    <t>CV.110.06</t>
  </si>
  <si>
    <t>CV.110.07</t>
  </si>
  <si>
    <t>CV.530.04</t>
  </si>
  <si>
    <t>CV.530.05</t>
  </si>
  <si>
    <t>CV.530.06</t>
  </si>
  <si>
    <t>CV.530.07</t>
  </si>
  <si>
    <t>CV.530.08</t>
  </si>
  <si>
    <t>CV.530.09</t>
  </si>
  <si>
    <t>Фильтр косой</t>
  </si>
  <si>
    <t>Фильтр косой грубой очистки</t>
  </si>
  <si>
    <t>FW.210.04</t>
  </si>
  <si>
    <t>FW.210.05</t>
  </si>
  <si>
    <t>FW.210.06</t>
  </si>
  <si>
    <t>FW.210.07</t>
  </si>
  <si>
    <t>FW.210.08</t>
  </si>
  <si>
    <t>FW.210.09</t>
  </si>
  <si>
    <t>TR.623.04</t>
  </si>
  <si>
    <t>TR.613.04</t>
  </si>
  <si>
    <t>TR.621.04</t>
  </si>
  <si>
    <t>TR.611.04</t>
  </si>
  <si>
    <t>Вентиль радиаторный прямой ручной регулировки</t>
  </si>
  <si>
    <t>TR.212.04</t>
  </si>
  <si>
    <t>TR.212.05</t>
  </si>
  <si>
    <t>Вентиль радиаторный прямой ручной регулировки с  самоуплотняющимся кольцом</t>
  </si>
  <si>
    <t>TR.213.04</t>
  </si>
  <si>
    <t>Вентиль радиаторный угловой ручной регулировки</t>
  </si>
  <si>
    <t>TR.210.04</t>
  </si>
  <si>
    <t>TR.210.05</t>
  </si>
  <si>
    <t>Вентиль радиаторный угловой ручной регулировки с  самоуплотняющимся кольцом</t>
  </si>
  <si>
    <t>TR.211.04</t>
  </si>
  <si>
    <t>Клапан настроечный прямой</t>
  </si>
  <si>
    <t>TR.112.04</t>
  </si>
  <si>
    <t>TR.112.05</t>
  </si>
  <si>
    <t>Клапан настроечный прямой с самоуплотняющимся кольцом</t>
  </si>
  <si>
    <t>TR.113.04</t>
  </si>
  <si>
    <t>Клапан настроечный угловой</t>
  </si>
  <si>
    <t>TR.110.04</t>
  </si>
  <si>
    <t>TR.110.05</t>
  </si>
  <si>
    <t>Клапан настроечный угловой с самоуплотняющимся кольцом</t>
  </si>
  <si>
    <t>TR.111.04</t>
  </si>
  <si>
    <t>Термостатическая головка с жидкостным датчиком</t>
  </si>
  <si>
    <t>TR.550.01</t>
  </si>
  <si>
    <t>30x1,5</t>
  </si>
  <si>
    <t>Клапан термостатический прямой</t>
  </si>
  <si>
    <t>TR.312.04</t>
  </si>
  <si>
    <t>TR.312.05</t>
  </si>
  <si>
    <t>Клапан термостатический угловой</t>
  </si>
  <si>
    <t>TR.310.04</t>
  </si>
  <si>
    <t>TR.310.05</t>
  </si>
  <si>
    <t>Клапан термостатический прямой с самоуплотняющимся кольцом</t>
  </si>
  <si>
    <t>TR.313.04</t>
  </si>
  <si>
    <t>TR.313.05</t>
  </si>
  <si>
    <t>Клапан термостатический угловой с самоуплотняющимся кольцом</t>
  </si>
  <si>
    <t>TR.311.04</t>
  </si>
  <si>
    <t>TR.311.05</t>
  </si>
  <si>
    <t>Узлы нижнего подключения</t>
  </si>
  <si>
    <t>TR.410.0505</t>
  </si>
  <si>
    <t>3/4"x3/4"</t>
  </si>
  <si>
    <t>TR.420.0505</t>
  </si>
  <si>
    <t>TR.430.0405</t>
  </si>
  <si>
    <t>1/2"*3/4"</t>
  </si>
  <si>
    <t>PN</t>
  </si>
  <si>
    <t>Кран шаровый латунный водоразборный</t>
  </si>
  <si>
    <t>Кран шаровый латунный полнопроходной с фильтром</t>
  </si>
  <si>
    <t>Кран шаровый мини гайка-гайка</t>
  </si>
  <si>
    <t>Кран шаровый мини гайка штуцер</t>
  </si>
  <si>
    <t>Кран угловой для подключения сантехнических приборов</t>
  </si>
  <si>
    <t>Набор для подключения сантехнических приборов</t>
  </si>
  <si>
    <t>Горизонтальный латунный  обратный клапан</t>
  </si>
  <si>
    <t>Вес, гр.</t>
  </si>
  <si>
    <t>Ваша цена, Руб.</t>
  </si>
  <si>
    <t>Кран шаровый латунный с дренажём и воздухоотводчиком</t>
  </si>
  <si>
    <t>Кран латунный дренажный</t>
  </si>
  <si>
    <t>Вес заказа, кг</t>
  </si>
  <si>
    <t>Объём заказа, м3</t>
  </si>
  <si>
    <t>Краны латунные сантехнические хромированные</t>
  </si>
  <si>
    <t xml:space="preserve">Терморегулирующая арматура </t>
  </si>
  <si>
    <t>Скидка, %</t>
  </si>
  <si>
    <t>Краны-американки латунные шаровые</t>
  </si>
  <si>
    <t>Краны латунные шаровые специализированные</t>
  </si>
  <si>
    <t>Краны шаровые латунные МИНИ</t>
  </si>
  <si>
    <t>Комплекты радиаторные термостатические</t>
  </si>
  <si>
    <t xml:space="preserve"> Прямой  2 в 1 (термоголовка и клапан термостатический)</t>
  </si>
  <si>
    <t>Угловой  2 в 1 (термоголовка и клапан термостатический)</t>
  </si>
  <si>
    <t xml:space="preserve"> Прямой  3 в 1 (термоголовка, клапан термостатический, клапан настроечный)</t>
  </si>
  <si>
    <t>Угловой  3 в 1 (термоголовка, клапан термостатический, клапан настроечный)</t>
  </si>
  <si>
    <t>Обратные клапаны латунные</t>
  </si>
  <si>
    <t>PM.310.04</t>
  </si>
  <si>
    <t xml:space="preserve">16*2,0 mm </t>
  </si>
  <si>
    <t>бухта 100 м</t>
  </si>
  <si>
    <t>PM.320.04</t>
  </si>
  <si>
    <t>16*2,0 mm</t>
  </si>
  <si>
    <t>бухта 200 м</t>
  </si>
  <si>
    <t>PM.310.05</t>
  </si>
  <si>
    <t>20*2,0 mm</t>
  </si>
  <si>
    <t>PM.305.06</t>
  </si>
  <si>
    <t>26*3,0 mm</t>
  </si>
  <si>
    <t>бухта 50 м</t>
  </si>
  <si>
    <t>32*3,0 mm</t>
  </si>
  <si>
    <t>PM.305.07</t>
  </si>
  <si>
    <t>Труба металлопластиковая</t>
  </si>
  <si>
    <t>Краны радиаторные ручные</t>
  </si>
  <si>
    <t>Кран шаровый полнопроходной AquaHit  внутренняя-внутренняя, ручка (РГГ)</t>
  </si>
  <si>
    <t>Кран шаровый полнопроходной AquaHit внутренняя-наружная, ручка (РГШ)</t>
  </si>
  <si>
    <t>Кран шаровый полнопроходной AquaHit внутренняя-внутренняя, бабочка (БГГ)</t>
  </si>
  <si>
    <t>Кран шаровый полнопроходной AquaHit внутренняя-наружная, бабочка (БГШ)</t>
  </si>
  <si>
    <t>Кран шаровый полнопроходной AquaHit наружная-наружная, бабочка (БШШ)</t>
  </si>
  <si>
    <t>Кран шаровый полнопроходной с полусгоном AquaHit внутренняя-наружная, бабочка</t>
  </si>
  <si>
    <t>Фильтр косой AquaHit , грубой очистки</t>
  </si>
  <si>
    <t>BV.311.04</t>
  </si>
  <si>
    <t>BV.311.05</t>
  </si>
  <si>
    <t>BV.311.06</t>
  </si>
  <si>
    <t>BV.311.07</t>
  </si>
  <si>
    <t>BV.311.08</t>
  </si>
  <si>
    <t>BV.311.09</t>
  </si>
  <si>
    <t>BV.312.04</t>
  </si>
  <si>
    <t>BV.312.05</t>
  </si>
  <si>
    <t>BV.312.06</t>
  </si>
  <si>
    <t>BV.312.07</t>
  </si>
  <si>
    <t>BV.312.08</t>
  </si>
  <si>
    <t>BV.312.09</t>
  </si>
  <si>
    <t>BV.313.04</t>
  </si>
  <si>
    <t>BV.313.05</t>
  </si>
  <si>
    <t>BV.313.06</t>
  </si>
  <si>
    <t>BV.314.04</t>
  </si>
  <si>
    <t>BV.314.05</t>
  </si>
  <si>
    <t>BV.314.06</t>
  </si>
  <si>
    <t>BV.315.04</t>
  </si>
  <si>
    <t>BV.320.04</t>
  </si>
  <si>
    <t>BV.320.05</t>
  </si>
  <si>
    <t>BV.320.06</t>
  </si>
  <si>
    <t>FW.110.04</t>
  </si>
  <si>
    <t>FW.110.05</t>
  </si>
  <si>
    <t>FW.110.06</t>
  </si>
  <si>
    <t>FW.110.07</t>
  </si>
  <si>
    <t>FW.110.08</t>
  </si>
  <si>
    <t>FW.110.09</t>
  </si>
  <si>
    <t>CV.720.04</t>
  </si>
  <si>
    <t>CV.720.05</t>
  </si>
  <si>
    <t>CV.720.06</t>
  </si>
  <si>
    <t>CV.720.07</t>
  </si>
  <si>
    <t>CV.720.08</t>
  </si>
  <si>
    <t>CV.720.09</t>
  </si>
  <si>
    <t>Запорная арматура "AquaHit"</t>
  </si>
  <si>
    <t>Обратный клапан AquaHit с латунным сердечником</t>
  </si>
  <si>
    <t>Обратный клапан усиленный с латунным сердечником</t>
  </si>
  <si>
    <t>Обратный клапан с латунным сердечником</t>
  </si>
  <si>
    <t>Коллектор из нержавеющей стали в сборе для отопления.</t>
  </si>
  <si>
    <t>Коллектор из нержавеющей стали в сборе с расходомерами.</t>
  </si>
  <si>
    <t>Конечный элемент для коллектора с автоматическим воздухоотводчиком</t>
  </si>
  <si>
    <t>Шаровые краны без термометров для коллектора (комплект 2 штуки)</t>
  </si>
  <si>
    <t>Шаровые краны с термометром для коллектора (комплект 2 штуки)</t>
  </si>
  <si>
    <t>Заглушка для коллектора (комплект 2 штуки)</t>
  </si>
  <si>
    <t>MS.402.06</t>
  </si>
  <si>
    <t>MS.403.06</t>
  </si>
  <si>
    <t>MS.404.06</t>
  </si>
  <si>
    <t>MS.405.06</t>
  </si>
  <si>
    <t>MS.406.06</t>
  </si>
  <si>
    <t>MS.407.06</t>
  </si>
  <si>
    <t>MS.408.06</t>
  </si>
  <si>
    <t>MS.409.06</t>
  </si>
  <si>
    <t>MS.410.06</t>
  </si>
  <si>
    <t>MS.411.06</t>
  </si>
  <si>
    <t>MS.412.06</t>
  </si>
  <si>
    <t>MS.502.06</t>
  </si>
  <si>
    <t>MS.503.06</t>
  </si>
  <si>
    <t>MS.504.06</t>
  </si>
  <si>
    <t>MS.505.06</t>
  </si>
  <si>
    <t>MS.506.06</t>
  </si>
  <si>
    <t>MS.507.06</t>
  </si>
  <si>
    <t>MS.508.06</t>
  </si>
  <si>
    <t>MS.509.06</t>
  </si>
  <si>
    <t>MS.510.06</t>
  </si>
  <si>
    <t>MS.511.06</t>
  </si>
  <si>
    <t>MS.512.06</t>
  </si>
  <si>
    <t>MC.201.06</t>
  </si>
  <si>
    <t>MC.312.06</t>
  </si>
  <si>
    <t>MC.322.06</t>
  </si>
  <si>
    <t>MC.401.06</t>
  </si>
  <si>
    <t>1" х 3/4"ЕК</t>
  </si>
  <si>
    <t>Курс ЦБ РФ</t>
  </si>
  <si>
    <t>Коллекторы и комплектующие к ним</t>
  </si>
  <si>
    <t>12 вых.</t>
  </si>
  <si>
    <t>11 вых.</t>
  </si>
  <si>
    <t>10 вых.</t>
  </si>
  <si>
    <t>9 вых.</t>
  </si>
  <si>
    <t>8 вых.</t>
  </si>
  <si>
    <t>7 вых.</t>
  </si>
  <si>
    <t>6 вых.</t>
  </si>
  <si>
    <t>5 вых.</t>
  </si>
  <si>
    <t>4 вых.</t>
  </si>
  <si>
    <t>3 вых.</t>
  </si>
  <si>
    <t>2 вых.</t>
  </si>
  <si>
    <t>Евроконус MVI</t>
  </si>
  <si>
    <t>3/4"*16*2.0</t>
  </si>
  <si>
    <t>3/4"*20*2.0</t>
  </si>
  <si>
    <t>3/4"*16*2.2</t>
  </si>
  <si>
    <t>MC.402.05</t>
  </si>
  <si>
    <t>MC.403.05</t>
  </si>
  <si>
    <t>MC.404.05</t>
  </si>
  <si>
    <t>BF.501.04</t>
  </si>
  <si>
    <t>BF.501.05</t>
  </si>
  <si>
    <t>BF.501.06</t>
  </si>
  <si>
    <t>BF.501.07</t>
  </si>
  <si>
    <t>BF.501.09</t>
  </si>
  <si>
    <t>BF.501.08</t>
  </si>
  <si>
    <t>BF.502.04</t>
  </si>
  <si>
    <t>BF.502.05</t>
  </si>
  <si>
    <t>BF.502.06</t>
  </si>
  <si>
    <t xml:space="preserve">Американка прямая MVI </t>
  </si>
  <si>
    <t>Американка угловая MVI</t>
  </si>
  <si>
    <t>Американка прямая AquaHit</t>
  </si>
  <si>
    <t>BF.301.04</t>
  </si>
  <si>
    <t>BF.301.05</t>
  </si>
  <si>
    <t>Американки MVI</t>
  </si>
  <si>
    <t>бухта 500 м</t>
  </si>
  <si>
    <t>Тройник с внутренней резьбой</t>
  </si>
  <si>
    <t>BF.511.04</t>
  </si>
  <si>
    <t>BF.511.05</t>
  </si>
  <si>
    <t>BF.511.06</t>
  </si>
  <si>
    <t>BF.511.07</t>
  </si>
  <si>
    <t>BF.511.08</t>
  </si>
  <si>
    <t>BF.511.09</t>
  </si>
  <si>
    <t>Тройник переходной с внутренней резьбой</t>
  </si>
  <si>
    <t>BF.512.050405</t>
  </si>
  <si>
    <t>BF.512.060406</t>
  </si>
  <si>
    <t>BF.512.060506</t>
  </si>
  <si>
    <t>Тройник резьбовой ВНВ</t>
  </si>
  <si>
    <t>BF.513.04</t>
  </si>
  <si>
    <t>BF.513.05</t>
  </si>
  <si>
    <t>Тройник резьбовой ВНН</t>
  </si>
  <si>
    <t>BF.514.04</t>
  </si>
  <si>
    <t>BF.514.05</t>
  </si>
  <si>
    <t>Тройник с наружной резьбой</t>
  </si>
  <si>
    <t>BF.515.04</t>
  </si>
  <si>
    <t>BF.515.05</t>
  </si>
  <si>
    <t>Тройник резьбовой НВН</t>
  </si>
  <si>
    <t>Тройник резьбовой ВВН</t>
  </si>
  <si>
    <t>BF.516.04</t>
  </si>
  <si>
    <t>BF.516.05</t>
  </si>
  <si>
    <t>BF.517.04</t>
  </si>
  <si>
    <t>BF.520.04</t>
  </si>
  <si>
    <t>BF.520.05</t>
  </si>
  <si>
    <t>BF.520.06</t>
  </si>
  <si>
    <t>BF.520.07</t>
  </si>
  <si>
    <t>BF.520.08</t>
  </si>
  <si>
    <t>BF.520.09</t>
  </si>
  <si>
    <t>Муфта соединительная</t>
  </si>
  <si>
    <t>Муфта переходная</t>
  </si>
  <si>
    <t>BF.521.0403</t>
  </si>
  <si>
    <t>BF.521.0504</t>
  </si>
  <si>
    <t>BF.521.0604</t>
  </si>
  <si>
    <t>BF.521.0605</t>
  </si>
  <si>
    <t>BF.521.0704</t>
  </si>
  <si>
    <t>BF.521.0705</t>
  </si>
  <si>
    <t>BF.521.0706</t>
  </si>
  <si>
    <t>BF.521.0806</t>
  </si>
  <si>
    <t>BF.521.0807</t>
  </si>
  <si>
    <t>BF.521.0906</t>
  </si>
  <si>
    <t>BF.521.0907</t>
  </si>
  <si>
    <t>BF.521.0908</t>
  </si>
  <si>
    <t>3/4"х1/2"</t>
  </si>
  <si>
    <t>1"х1/2"</t>
  </si>
  <si>
    <t>1"х3/4"</t>
  </si>
  <si>
    <t>1 1/4"х1/2"</t>
  </si>
  <si>
    <t>1 1/4"х3/4"</t>
  </si>
  <si>
    <t>1 1/4"х1"</t>
  </si>
  <si>
    <t>1 1/2"х1"</t>
  </si>
  <si>
    <t>1 1/2"х11/4"</t>
  </si>
  <si>
    <t>2 "х1"</t>
  </si>
  <si>
    <t>2 "х1 1/4"</t>
  </si>
  <si>
    <t>2 "х11/2"</t>
  </si>
  <si>
    <t>Угольник с внутренней резьбой</t>
  </si>
  <si>
    <t>BF.531.04</t>
  </si>
  <si>
    <t>BF.531.0504</t>
  </si>
  <si>
    <t>BF.531.05</t>
  </si>
  <si>
    <t>BF.531.06</t>
  </si>
  <si>
    <t>BF.531.07</t>
  </si>
  <si>
    <t>BF.531.08</t>
  </si>
  <si>
    <t>BF.531.09</t>
  </si>
  <si>
    <t>Угольник внутренняя-наружная резьба</t>
  </si>
  <si>
    <t>BF.532.04</t>
  </si>
  <si>
    <t>BF.532.05</t>
  </si>
  <si>
    <t>BF.532.06</t>
  </si>
  <si>
    <t>BF.532.07</t>
  </si>
  <si>
    <t>BF.532.08</t>
  </si>
  <si>
    <t>BF.532.09</t>
  </si>
  <si>
    <t>Угольник с наружной резьбой</t>
  </si>
  <si>
    <t>BF.533.04</t>
  </si>
  <si>
    <t>BF.533.05</t>
  </si>
  <si>
    <t>BF.533.06</t>
  </si>
  <si>
    <t>Ниппель</t>
  </si>
  <si>
    <t>BF.541.04</t>
  </si>
  <si>
    <t>BF.541.05</t>
  </si>
  <si>
    <t>BF.541.06</t>
  </si>
  <si>
    <t>BF.541.07</t>
  </si>
  <si>
    <t>BF.541.08</t>
  </si>
  <si>
    <t>BF.541.09</t>
  </si>
  <si>
    <t>BF.542.0402</t>
  </si>
  <si>
    <t>BF.542.0403</t>
  </si>
  <si>
    <t>BF.542.0504</t>
  </si>
  <si>
    <t>BF.542.0604</t>
  </si>
  <si>
    <t>BF.542.0605</t>
  </si>
  <si>
    <t>BF.542.0706</t>
  </si>
  <si>
    <t>BF.542.0704</t>
  </si>
  <si>
    <t>BF.542.0705</t>
  </si>
  <si>
    <t>BF.542.0804</t>
  </si>
  <si>
    <t>BF.542.0805</t>
  </si>
  <si>
    <t>BF.542.0806</t>
  </si>
  <si>
    <t>BF.542.0807</t>
  </si>
  <si>
    <t>BF.542.0905</t>
  </si>
  <si>
    <t>BF.542.0906</t>
  </si>
  <si>
    <t>BF.542.0907</t>
  </si>
  <si>
    <t>BF.542.0908</t>
  </si>
  <si>
    <t>1 1/2"х1/2"</t>
  </si>
  <si>
    <t>1 1/2"х3/4"</t>
  </si>
  <si>
    <t>1 1/2"х1 1/4"</t>
  </si>
  <si>
    <t>2"х3/4 "</t>
  </si>
  <si>
    <t>2"х1 "</t>
  </si>
  <si>
    <t>2"х1 1/4"</t>
  </si>
  <si>
    <t>2"х 11/2"</t>
  </si>
  <si>
    <t>BF.534.04</t>
  </si>
  <si>
    <t>Угольник с креплением</t>
  </si>
  <si>
    <t>Футорка</t>
  </si>
  <si>
    <t>BF.551.0402</t>
  </si>
  <si>
    <t>BF.551.0504</t>
  </si>
  <si>
    <t>BF.551.0604</t>
  </si>
  <si>
    <t>BF.551.0605</t>
  </si>
  <si>
    <t>BF.551.0706</t>
  </si>
  <si>
    <t>BF.551.0704</t>
  </si>
  <si>
    <t>BF.551.0705</t>
  </si>
  <si>
    <t>BF.551.0805</t>
  </si>
  <si>
    <t>BF.551.0806</t>
  </si>
  <si>
    <t>BF.551.0807</t>
  </si>
  <si>
    <t>BF.551.0905</t>
  </si>
  <si>
    <t>BF.551.0906</t>
  </si>
  <si>
    <t>BF.551.0907</t>
  </si>
  <si>
    <t>BF.551.0908</t>
  </si>
  <si>
    <t>1/2"х1/4"</t>
  </si>
  <si>
    <t>1/2"х3/8"</t>
  </si>
  <si>
    <t>2"х 3/4"</t>
  </si>
  <si>
    <t>2"х 1"</t>
  </si>
  <si>
    <t>2"х1 1/2"</t>
  </si>
  <si>
    <t>BF.575.0402</t>
  </si>
  <si>
    <t>BF.575.0403</t>
  </si>
  <si>
    <t>BF.575.0504</t>
  </si>
  <si>
    <t>BF.575.0604</t>
  </si>
  <si>
    <t>BF.575.0605</t>
  </si>
  <si>
    <t>BF.575.0704</t>
  </si>
  <si>
    <t>BF.575.0705</t>
  </si>
  <si>
    <t>BF.575.0706</t>
  </si>
  <si>
    <t>BF.575.0807</t>
  </si>
  <si>
    <t>BF.575.0906</t>
  </si>
  <si>
    <t>BF.575.0907</t>
  </si>
  <si>
    <t>1/2"ВР х 1/4"НР</t>
  </si>
  <si>
    <t>1/2"ВР х 3/8"НР</t>
  </si>
  <si>
    <t>3/4"ВР х 1/2"НР</t>
  </si>
  <si>
    <t>1"ВР х 1/2"НР</t>
  </si>
  <si>
    <t>1"ВР х 3/4"НР</t>
  </si>
  <si>
    <t>1 1/4" ВР х 1/2"НР</t>
  </si>
  <si>
    <t>1 1/4" ВР х 3/4"НР</t>
  </si>
  <si>
    <t>1 1/4"ВР х 1"НР</t>
  </si>
  <si>
    <t>1 1/2"ВР х 11/4"НР</t>
  </si>
  <si>
    <t>2"ВР х 1"НР</t>
  </si>
  <si>
    <t>2"ВР х 11/4"НР</t>
  </si>
  <si>
    <t>2"ВР х 11/2"НР</t>
  </si>
  <si>
    <t>BF.575.0908</t>
  </si>
  <si>
    <t>Заглушка с наружной резьбой</t>
  </si>
  <si>
    <t>BF.561.04</t>
  </si>
  <si>
    <t>BF.561.05</t>
  </si>
  <si>
    <t>BF.561.06</t>
  </si>
  <si>
    <t>BF.561.07</t>
  </si>
  <si>
    <t>BF.562.04</t>
  </si>
  <si>
    <t>BF.562.05</t>
  </si>
  <si>
    <t>BF.563.04</t>
  </si>
  <si>
    <t>BF.563.05</t>
  </si>
  <si>
    <t>BF.563.06</t>
  </si>
  <si>
    <t>BF.563.07</t>
  </si>
  <si>
    <t>BF.563.08</t>
  </si>
  <si>
    <t>BF.563.09</t>
  </si>
  <si>
    <t>Заглушка с внутренней резьбой усиленная</t>
  </si>
  <si>
    <t>Крестовина</t>
  </si>
  <si>
    <t>BF.591.04</t>
  </si>
  <si>
    <t>BF.591.05</t>
  </si>
  <si>
    <t>Контргайка с ребордой</t>
  </si>
  <si>
    <t>Контргайка</t>
  </si>
  <si>
    <t>BF.592.04</t>
  </si>
  <si>
    <t>BF.592.05</t>
  </si>
  <si>
    <t>BF.592.06</t>
  </si>
  <si>
    <t>BF.592.07</t>
  </si>
  <si>
    <t>BF.592.08</t>
  </si>
  <si>
    <t>BF.592.09</t>
  </si>
  <si>
    <t>BF.593.04</t>
  </si>
  <si>
    <t>BF.593.05</t>
  </si>
  <si>
    <t>BF.593.06</t>
  </si>
  <si>
    <t>BF.571.04-L10</t>
  </si>
  <si>
    <t>BF.571.04-L15</t>
  </si>
  <si>
    <t>BF.571.04-L20</t>
  </si>
  <si>
    <t>BF.571.04-L25</t>
  </si>
  <si>
    <t>BF.571.04-L30</t>
  </si>
  <si>
    <t>BF.571.04-L40</t>
  </si>
  <si>
    <t>BF.571.04-L50</t>
  </si>
  <si>
    <t>1/2"x10 mm</t>
  </si>
  <si>
    <t>1/2"x15 mm</t>
  </si>
  <si>
    <t>1/2"x20 mm</t>
  </si>
  <si>
    <t>1/2"x25 mm</t>
  </si>
  <si>
    <t>1/2"x30 mm</t>
  </si>
  <si>
    <t>1/2"x40 mm</t>
  </si>
  <si>
    <t>1/2"x50 mm</t>
  </si>
  <si>
    <t>BF.671.04-L10</t>
  </si>
  <si>
    <t>BF.671.04-L15</t>
  </si>
  <si>
    <t>BF.671.04-L20</t>
  </si>
  <si>
    <t>BF.671.04-L25</t>
  </si>
  <si>
    <t>BF.671.04-L30</t>
  </si>
  <si>
    <t>BF.671.04-L40</t>
  </si>
  <si>
    <t>BF.671.04-L50</t>
  </si>
  <si>
    <t>BF.671.04-L60</t>
  </si>
  <si>
    <t>BF.671.04-L70</t>
  </si>
  <si>
    <t>BF.671.04-L80</t>
  </si>
  <si>
    <t>BF.671.04-L90</t>
  </si>
  <si>
    <t>BF.671.04-L100</t>
  </si>
  <si>
    <t>1/2" x 10 mm</t>
  </si>
  <si>
    <t>1/2" x 15 mm</t>
  </si>
  <si>
    <t>1/2" x 20 mm</t>
  </si>
  <si>
    <t>1/2" x 25 mm</t>
  </si>
  <si>
    <t>1/2" x 30 mm</t>
  </si>
  <si>
    <t>1/2" x 40 mm</t>
  </si>
  <si>
    <t>1/2" x 50 mm</t>
  </si>
  <si>
    <t>1/2" x 60 mm</t>
  </si>
  <si>
    <t>1/2" x 70 mm</t>
  </si>
  <si>
    <t>1/2" x 80 mm</t>
  </si>
  <si>
    <t>1/2" x 90 mm</t>
  </si>
  <si>
    <t>1/2" x 100 mm</t>
  </si>
  <si>
    <t>BF.575.0806</t>
  </si>
  <si>
    <t>1 1/2"ВР x 1"НР</t>
  </si>
  <si>
    <t>1/2" x 3/4"</t>
  </si>
  <si>
    <t>BF.595.0405</t>
  </si>
  <si>
    <t>BF.595.0506</t>
  </si>
  <si>
    <t>3/4" x 1"</t>
  </si>
  <si>
    <t>Пятиходовой переходник для насосной станции</t>
  </si>
  <si>
    <t>BF.596.06</t>
  </si>
  <si>
    <t>1" x 1" x 1" x 1/4" x 1/4" x 92 mm</t>
  </si>
  <si>
    <t>Штуцер для шланга с наружной резьбой</t>
  </si>
  <si>
    <t>BF.581.04-D10</t>
  </si>
  <si>
    <t>BF.581.04-D12</t>
  </si>
  <si>
    <t>BF.581.04-D14</t>
  </si>
  <si>
    <t>BF.581.04-D16</t>
  </si>
  <si>
    <t>BF.581.04-D18</t>
  </si>
  <si>
    <t>BF.581.04-D20</t>
  </si>
  <si>
    <t>BF.581.05-D20</t>
  </si>
  <si>
    <t>BF.582.04-D10</t>
  </si>
  <si>
    <t>BF.582.04-D12</t>
  </si>
  <si>
    <t>BF.582.04-D14</t>
  </si>
  <si>
    <t>BF.582.04-D16</t>
  </si>
  <si>
    <t>BF.582.04-D18</t>
  </si>
  <si>
    <t>BF.582.04-D20</t>
  </si>
  <si>
    <t>BF.582.05-D20</t>
  </si>
  <si>
    <t>1/2*10 mm</t>
  </si>
  <si>
    <t>1/2*12 mm</t>
  </si>
  <si>
    <t>1/2*14 mm</t>
  </si>
  <si>
    <t>1/2*16 mm</t>
  </si>
  <si>
    <t>1/2*18 mm</t>
  </si>
  <si>
    <t>1/2*20 mm</t>
  </si>
  <si>
    <t>3/4*20 mm</t>
  </si>
  <si>
    <t>Штуцер для шланга с внутренней резьбой</t>
  </si>
  <si>
    <t>Штуцер врезной в бак</t>
  </si>
  <si>
    <t>BF.597.04</t>
  </si>
  <si>
    <t>BF.597.05</t>
  </si>
  <si>
    <t>BF.597.06</t>
  </si>
  <si>
    <t>1/2”</t>
  </si>
  <si>
    <t>3/4”</t>
  </si>
  <si>
    <t>1”</t>
  </si>
  <si>
    <t xml:space="preserve">Заглушка с внутренней резьбой </t>
  </si>
  <si>
    <t>Американки AquaHit</t>
  </si>
  <si>
    <t>Муфты</t>
  </si>
  <si>
    <t>Угольники</t>
  </si>
  <si>
    <t>Переходники</t>
  </si>
  <si>
    <t>Заглушки</t>
  </si>
  <si>
    <t>Тройники</t>
  </si>
  <si>
    <t>Удлинители</t>
  </si>
  <si>
    <t>Контргайки</t>
  </si>
  <si>
    <t>Крестовины</t>
  </si>
  <si>
    <t>Кран шаровый латунный полнопроходной с  ручкой и подключением штуцер-штуцер (РШШ)</t>
  </si>
  <si>
    <t>BV.516.04</t>
  </si>
  <si>
    <t>BV.516.05</t>
  </si>
  <si>
    <t>BV.516.06</t>
  </si>
  <si>
    <t>BV.315.05</t>
  </si>
  <si>
    <t>BV.315.06</t>
  </si>
  <si>
    <t>Кран шаровый полнопроходной AquaHit наружная-наружная, ручка (РШШ)</t>
  </si>
  <si>
    <t>BV.316.04</t>
  </si>
  <si>
    <t>BV.316.05</t>
  </si>
  <si>
    <t>BV.316.06</t>
  </si>
  <si>
    <t>Кран шаровый полнопроходной угловой с полусгоном AquaHit внутренняя-наружная, бабочка</t>
  </si>
  <si>
    <t>BV.322.05</t>
  </si>
  <si>
    <t>Арматура безопасности</t>
  </si>
  <si>
    <t>SE.510.06</t>
  </si>
  <si>
    <t>Группа безопасности котла MVI 1" с манометром, предохранительным клапаном и автоматическим воздухоотводчиком</t>
  </si>
  <si>
    <t>SE.520.05</t>
  </si>
  <si>
    <t>Перепускной клапан MVI 3/4"</t>
  </si>
  <si>
    <t>SE.615.04</t>
  </si>
  <si>
    <t>SE.620.04</t>
  </si>
  <si>
    <t>SE.625.04</t>
  </si>
  <si>
    <t>SE.630.04</t>
  </si>
  <si>
    <t>SE.660.04</t>
  </si>
  <si>
    <t>Клапан предохранительный MVI</t>
  </si>
  <si>
    <t xml:space="preserve"> 1/2*1,5 bar </t>
  </si>
  <si>
    <t xml:space="preserve"> 1/2*2,0 bar </t>
  </si>
  <si>
    <t xml:space="preserve"> 1/2*2,5 bar </t>
  </si>
  <si>
    <t xml:space="preserve"> 1/2*3,0 bar </t>
  </si>
  <si>
    <t xml:space="preserve"> 1/2*6,0 bar </t>
  </si>
  <si>
    <t>Клапан термостатический прямой с преднастройкой</t>
  </si>
  <si>
    <t>Клапан термостатический угловой с преднастройкой</t>
  </si>
  <si>
    <t>TR.710.04</t>
  </si>
  <si>
    <t>TR.710.05</t>
  </si>
  <si>
    <t>TR.712.04</t>
  </si>
  <si>
    <t>TR.712.05</t>
  </si>
  <si>
    <t>Прочее</t>
  </si>
  <si>
    <t>TR.623.05</t>
  </si>
  <si>
    <t>TR.621.05</t>
  </si>
  <si>
    <t>3/4"х1/2х3/4"</t>
  </si>
  <si>
    <t>1"х1/2"х1"</t>
  </si>
  <si>
    <t>1"х3/4"х1</t>
  </si>
  <si>
    <t>3/4"*1/2"</t>
  </si>
  <si>
    <t>1/2" х 1/4"</t>
  </si>
  <si>
    <t>1/2" х 3/8"</t>
  </si>
  <si>
    <t>BV.322.04</t>
  </si>
  <si>
    <t>Терморегулирующие клапаны с преднастройкой</t>
  </si>
  <si>
    <t>Переходник внутренняя-наружная резьба</t>
  </si>
  <si>
    <t>Ниппель переходной</t>
  </si>
  <si>
    <t>Резьбовые латунные фитинги</t>
  </si>
  <si>
    <t>Ниппели</t>
  </si>
  <si>
    <t>Кол.шт.</t>
  </si>
  <si>
    <t>уп.</t>
  </si>
  <si>
    <t>ящ.</t>
  </si>
  <si>
    <t>80</t>
  </si>
  <si>
    <t>64</t>
  </si>
  <si>
    <t>48</t>
  </si>
  <si>
    <t>24</t>
  </si>
  <si>
    <t>16</t>
  </si>
  <si>
    <t>8</t>
  </si>
  <si>
    <t>2</t>
  </si>
  <si>
    <t>32</t>
  </si>
  <si>
    <t>160</t>
  </si>
  <si>
    <t>120</t>
  </si>
  <si>
    <t>100</t>
  </si>
  <si>
    <t>60</t>
  </si>
  <si>
    <t>96</t>
  </si>
  <si>
    <t>72</t>
  </si>
  <si>
    <t>40</t>
  </si>
  <si>
    <t>240</t>
  </si>
  <si>
    <t>18</t>
  </si>
  <si>
    <t>12</t>
  </si>
  <si>
    <t>128</t>
  </si>
  <si>
    <t>36</t>
  </si>
  <si>
    <t>400</t>
  </si>
  <si>
    <t>4</t>
  </si>
  <si>
    <t>3</t>
  </si>
  <si>
    <t>30</t>
  </si>
  <si>
    <t>25</t>
  </si>
  <si>
    <t>480</t>
  </si>
  <si>
    <t>320</t>
  </si>
  <si>
    <t>150</t>
  </si>
  <si>
    <t>56</t>
  </si>
  <si>
    <t>84</t>
  </si>
  <si>
    <t>54</t>
  </si>
  <si>
    <t>112</t>
  </si>
  <si>
    <t>200</t>
  </si>
  <si>
    <t>45</t>
  </si>
  <si>
    <t>20</t>
  </si>
  <si>
    <t>11</t>
  </si>
  <si>
    <t>90</t>
  </si>
  <si>
    <t>50</t>
  </si>
  <si>
    <t>130</t>
  </si>
  <si>
    <t>70</t>
  </si>
  <si>
    <t>170</t>
  </si>
  <si>
    <t>230</t>
  </si>
  <si>
    <t>140</t>
  </si>
  <si>
    <t>55</t>
  </si>
  <si>
    <t>35</t>
  </si>
  <si>
    <t>22</t>
  </si>
  <si>
    <t>360</t>
  </si>
  <si>
    <t>210</t>
  </si>
  <si>
    <t>110</t>
  </si>
  <si>
    <t>75</t>
  </si>
  <si>
    <t>550</t>
  </si>
  <si>
    <t>500</t>
  </si>
  <si>
    <t>270</t>
  </si>
  <si>
    <t>95</t>
  </si>
  <si>
    <t>700</t>
  </si>
  <si>
    <t>115</t>
  </si>
  <si>
    <t>670</t>
  </si>
  <si>
    <t>800</t>
  </si>
  <si>
    <t>350</t>
  </si>
  <si>
    <t>1500</t>
  </si>
  <si>
    <t>750</t>
  </si>
  <si>
    <t>300</t>
  </si>
  <si>
    <t>275</t>
  </si>
  <si>
    <t>225</t>
  </si>
  <si>
    <t>180</t>
  </si>
  <si>
    <t>330</t>
  </si>
  <si>
    <t>280</t>
  </si>
  <si>
    <t>190</t>
  </si>
  <si>
    <t>290</t>
  </si>
  <si>
    <t>250</t>
  </si>
  <si>
    <t>105</t>
  </si>
  <si>
    <t xml:space="preserve">Регулятор давления для воды мембранный </t>
  </si>
  <si>
    <t>SE.555.05</t>
  </si>
  <si>
    <t>SE.555.04</t>
  </si>
  <si>
    <t>195-260 мм</t>
  </si>
  <si>
    <t>MC.103.06</t>
  </si>
  <si>
    <t>195-220 мм</t>
  </si>
  <si>
    <t>MC.102.06</t>
  </si>
  <si>
    <t>Насосно-смесительный узел для теплого пола AQUAHIT</t>
  </si>
  <si>
    <t>MU.301.06</t>
  </si>
  <si>
    <t>5</t>
  </si>
  <si>
    <t>Удлинитель хромированный 1/2"</t>
  </si>
  <si>
    <t>Удлинитель хромированный 3/4"</t>
  </si>
  <si>
    <t>Удлинитель хромированный 1"</t>
  </si>
  <si>
    <t>BF.671.05-L10</t>
  </si>
  <si>
    <t>BF.671.05-L15</t>
  </si>
  <si>
    <t>BF.671.05-L20</t>
  </si>
  <si>
    <t>BF.671.05-L25</t>
  </si>
  <si>
    <t>BF.671.05-L30</t>
  </si>
  <si>
    <t>BF.671.05-L40</t>
  </si>
  <si>
    <t>BF.671.05-L50</t>
  </si>
  <si>
    <t>BF.671.05-L60</t>
  </si>
  <si>
    <t>BF.671.05-L70</t>
  </si>
  <si>
    <t>BF.671.05-L80</t>
  </si>
  <si>
    <t>BF.671.05-L90</t>
  </si>
  <si>
    <t>BF.671.05-L100</t>
  </si>
  <si>
    <t>BF.671.06-L10</t>
  </si>
  <si>
    <t>BF.671.06-L20</t>
  </si>
  <si>
    <t>BF.671.06-L30</t>
  </si>
  <si>
    <t>BF.671.06-L40</t>
  </si>
  <si>
    <t>BF.671.06-L50</t>
  </si>
  <si>
    <t>3/4" x 10 mm</t>
  </si>
  <si>
    <t>3/4" x 15 mm</t>
  </si>
  <si>
    <t>3/4" x 20 mm</t>
  </si>
  <si>
    <t>3/4" x 25 mm</t>
  </si>
  <si>
    <t>3/4" x 30 mm</t>
  </si>
  <si>
    <t>3/4" x 40 mm</t>
  </si>
  <si>
    <t>3/4" x 50 mm</t>
  </si>
  <si>
    <t>3/4" x 60 mm</t>
  </si>
  <si>
    <t>3/4" x 70 mm</t>
  </si>
  <si>
    <t>3/4" x 80 mm</t>
  </si>
  <si>
    <t>3/4" x 90 mm</t>
  </si>
  <si>
    <t>3/4" x 100 mm</t>
  </si>
  <si>
    <t>1" x 10 mm</t>
  </si>
  <si>
    <t>1" x 20 mm</t>
  </si>
  <si>
    <t>1" x 30 mm</t>
  </si>
  <si>
    <t>1" x 40 mm</t>
  </si>
  <si>
    <t>1" x 50 mm</t>
  </si>
  <si>
    <t>BF.597.07</t>
  </si>
  <si>
    <t>BF.597.08</t>
  </si>
  <si>
    <t>BF.597.09</t>
  </si>
  <si>
    <t>BF.512.070407</t>
  </si>
  <si>
    <t>11/4"х1/2"х11/4"</t>
  </si>
  <si>
    <t>11/4"х3/4"х11/4"</t>
  </si>
  <si>
    <t>BF.512.070507</t>
  </si>
  <si>
    <t>BF.561.08</t>
  </si>
  <si>
    <t>BF.561.09</t>
  </si>
  <si>
    <t>BF.581.05-D25</t>
  </si>
  <si>
    <t>BF.581.06-D25</t>
  </si>
  <si>
    <t>3/4*25 mm</t>
  </si>
  <si>
    <t>1*25 mm</t>
  </si>
  <si>
    <t>BF.582.05-D25</t>
  </si>
  <si>
    <t>BF.582.06-D25</t>
  </si>
  <si>
    <t>BV.630.07</t>
  </si>
  <si>
    <t>15</t>
  </si>
  <si>
    <t>BF.512.070607</t>
  </si>
  <si>
    <t>11/4"х1"х11/4"</t>
  </si>
  <si>
    <t>Удлинитель никелированный 1/2"</t>
  </si>
  <si>
    <t>BF.301.06</t>
  </si>
  <si>
    <t>MC.101.06</t>
  </si>
  <si>
    <t>200 мм</t>
  </si>
  <si>
    <t>BV.880.07</t>
  </si>
  <si>
    <t>BV.880.08</t>
  </si>
  <si>
    <t>BV.880.09</t>
  </si>
  <si>
    <t>Клапан обратный донный</t>
  </si>
  <si>
    <t>CV.630.04</t>
  </si>
  <si>
    <t>CV.630.05</t>
  </si>
  <si>
    <t>CV.630.06</t>
  </si>
  <si>
    <t xml:space="preserve">Угольник с ребордой внутренняя-наружная резьба </t>
  </si>
  <si>
    <t>BF.535.04</t>
  </si>
  <si>
    <t>BF.535.05</t>
  </si>
  <si>
    <t>BF.535.06</t>
  </si>
  <si>
    <t>Узел нижнего подключения прямой, для двухтрубных систем вентильного типа</t>
  </si>
  <si>
    <t>Узел нижнего подключения угловой, для двухтрубных систем вентильного типа</t>
  </si>
  <si>
    <t>Узел нижнего подключения прямой, для двухтрубных систем шарового типа</t>
  </si>
  <si>
    <t>Узел нижнего подключения угловой, для двухтрубных систем шарового типа</t>
  </si>
  <si>
    <t>TR.415.0505</t>
  </si>
  <si>
    <t>TR.425.0505</t>
  </si>
  <si>
    <t xml:space="preserve">Труба PEX-a с антикислородным слоем EVOH </t>
  </si>
  <si>
    <t>Труба из сшитого полиэтилена MVI  PEX-а с антикислородным барьером, толщина стенки 2,0 мм</t>
  </si>
  <si>
    <t>PE.220.04</t>
  </si>
  <si>
    <t>PE.250.04</t>
  </si>
  <si>
    <t>PE.220.05</t>
  </si>
  <si>
    <t>PE.420.04</t>
  </si>
  <si>
    <t xml:space="preserve">16*2,2 mm </t>
  </si>
  <si>
    <t>BV.811.04</t>
  </si>
  <si>
    <t>BV.811.05</t>
  </si>
  <si>
    <t>BV.811.06</t>
  </si>
  <si>
    <t>BV.811.07</t>
  </si>
  <si>
    <t>BV.811.08</t>
  </si>
  <si>
    <t>BV.811.09</t>
  </si>
  <si>
    <t>Кран шаровый газовый полнопроходной с  ручкой-бабочкой и подключением гайка-гайка (БГГ)</t>
  </si>
  <si>
    <t>Кран шаровый  газовый полнопроходной с  ручкой-бабочкой и подключением гайка-штуцер (БГШ)</t>
  </si>
  <si>
    <t>BV.813.04</t>
  </si>
  <si>
    <t>BV.813.05</t>
  </si>
  <si>
    <t>BV.812.04</t>
  </si>
  <si>
    <t>BV.812.05</t>
  </si>
  <si>
    <t>BV.814.04</t>
  </si>
  <si>
    <t>BV.814.05</t>
  </si>
  <si>
    <t xml:space="preserve"> Краны для газа</t>
  </si>
  <si>
    <t>Кран шаровый газовый полнопроходной с  ручкой и подключением гайка-гайка (РГГ)</t>
  </si>
  <si>
    <t>Кран шаровый газовый полнопроходной с  ручкой и подключением гайка-штуцер (РГШ)</t>
  </si>
  <si>
    <t xml:space="preserve">Гильза аксиальная монтажная </t>
  </si>
  <si>
    <t>Муфта аксиальная с наружной резьбой</t>
  </si>
  <si>
    <t>SF.520.0405</t>
  </si>
  <si>
    <t>Муфта аксиальная с внутренней резьбой</t>
  </si>
  <si>
    <t>SF.521.0706</t>
  </si>
  <si>
    <t>Муфта аксиальная равносторонняя</t>
  </si>
  <si>
    <t>SF.523.0406</t>
  </si>
  <si>
    <t xml:space="preserve">Угольник аксиальный равносторонний </t>
  </si>
  <si>
    <t>SF.530.07</t>
  </si>
  <si>
    <t xml:space="preserve">Угольник аксиальный с внутренней резьбой </t>
  </si>
  <si>
    <t>Угольник аксиальный с наружной резьбой</t>
  </si>
  <si>
    <t>SF.532.0504</t>
  </si>
  <si>
    <t xml:space="preserve">Угольник аксиальный настенный с внутренней резьбой </t>
  </si>
  <si>
    <t xml:space="preserve">Тройник аксиальный равносторонний </t>
  </si>
  <si>
    <t>SF.540.07</t>
  </si>
  <si>
    <t xml:space="preserve">Тройник аксиальный переходной </t>
  </si>
  <si>
    <t>SF.541.050604</t>
  </si>
  <si>
    <t>SF.541.060604</t>
  </si>
  <si>
    <t>SF.541.070407</t>
  </si>
  <si>
    <t xml:space="preserve">Тройник аксиальный с внутренней резьбой </t>
  </si>
  <si>
    <t>Муфта аксиальная с накидной гайкой</t>
  </si>
  <si>
    <t>SF.551.04-L250</t>
  </si>
  <si>
    <t>MC.405.05</t>
  </si>
  <si>
    <t>Фитинг аксиальный MVI серия Premium</t>
  </si>
  <si>
    <t>Евроконус для медных труб 15*3/4"</t>
  </si>
  <si>
    <t xml:space="preserve">Трубка аксиальная приборная
 Г-образная  </t>
  </si>
  <si>
    <t>Трубка аксиальная приборная
Т-образная</t>
  </si>
  <si>
    <t>TR.435.0505</t>
  </si>
  <si>
    <t>MTSF.501</t>
  </si>
  <si>
    <t>BF.502.07</t>
  </si>
  <si>
    <t>PE.230.04</t>
  </si>
  <si>
    <t>бухта 300 м</t>
  </si>
  <si>
    <t>PE.410.05</t>
  </si>
  <si>
    <t>PE.405.06</t>
  </si>
  <si>
    <t>PE.405.07</t>
  </si>
  <si>
    <t>PE.420.05</t>
  </si>
  <si>
    <t>20*2,8 mm</t>
  </si>
  <si>
    <t>32*4,4 mm</t>
  </si>
  <si>
    <t xml:space="preserve">Труба из сшитого полиэтилена MVI  PEX-а с антикислородным барьером и повышенной термостойкостью </t>
  </si>
  <si>
    <t>Комплект ручного механического инструмента MVI  для труб d16-32</t>
  </si>
  <si>
    <t>25*3,5 mm</t>
  </si>
  <si>
    <t>MS.602.06</t>
  </si>
  <si>
    <t>MS.603.06</t>
  </si>
  <si>
    <t>MS.604.06</t>
  </si>
  <si>
    <t>MS.605.06</t>
  </si>
  <si>
    <t>MS.606.06</t>
  </si>
  <si>
    <t>MS.607.06</t>
  </si>
  <si>
    <t>MS.608.06</t>
  </si>
  <si>
    <t>MS.609.06</t>
  </si>
  <si>
    <t>MS.610.06</t>
  </si>
  <si>
    <t>MS.611.06</t>
  </si>
  <si>
    <t>MS.612.06</t>
  </si>
  <si>
    <t>MS.702.06</t>
  </si>
  <si>
    <t>MS.703.06</t>
  </si>
  <si>
    <t>MS.704.06</t>
  </si>
  <si>
    <t>MS.705.06</t>
  </si>
  <si>
    <t>MS.706.06</t>
  </si>
  <si>
    <t>MS.707.06</t>
  </si>
  <si>
    <t>MS.708.06</t>
  </si>
  <si>
    <t>MS.709.06</t>
  </si>
  <si>
    <t>MS.710.06</t>
  </si>
  <si>
    <t>MS.711.06</t>
  </si>
  <si>
    <t>MS.712.06</t>
  </si>
  <si>
    <t>Коллектор без расходомеров, c дренажным краном и краном Маевского</t>
  </si>
  <si>
    <t>Коллектор с расходомерами,  дренажным краном и краном Маевского</t>
  </si>
  <si>
    <t>PE.405.04</t>
  </si>
  <si>
    <t>PE.410.04</t>
  </si>
  <si>
    <t>SF.431.0605</t>
  </si>
  <si>
    <t>SF.420.0705</t>
  </si>
  <si>
    <t>SF.420.0604</t>
  </si>
  <si>
    <t>SF.421.0405</t>
  </si>
  <si>
    <t>SF.421.0604</t>
  </si>
  <si>
    <t>SF.421.0606</t>
  </si>
  <si>
    <t>SF.424.0606</t>
  </si>
  <si>
    <t>SF.424.0706</t>
  </si>
  <si>
    <t>SF.431.0706</t>
  </si>
  <si>
    <t>SF.432.0405</t>
  </si>
  <si>
    <t>SF.432.0606</t>
  </si>
  <si>
    <t>SF.441.070506</t>
  </si>
  <si>
    <t>SF.650.04-L500</t>
  </si>
  <si>
    <t>SF.650.04-L1000</t>
  </si>
  <si>
    <t>SF.441.070606</t>
  </si>
  <si>
    <t xml:space="preserve">Бочонок резьбовой </t>
  </si>
  <si>
    <t>BF.572.04-L60</t>
  </si>
  <si>
    <t>BF.572.04-L80</t>
  </si>
  <si>
    <t>BF.572.04-L100</t>
  </si>
  <si>
    <t>BF.572.04-L150</t>
  </si>
  <si>
    <t>BF.572.04-L200</t>
  </si>
  <si>
    <t>BF.572.04-L250</t>
  </si>
  <si>
    <t>1/2"х250</t>
  </si>
  <si>
    <t>1/2"х200</t>
  </si>
  <si>
    <t>1/2"х150</t>
  </si>
  <si>
    <t>1/2"х100</t>
  </si>
  <si>
    <t>1/2"х80</t>
  </si>
  <si>
    <t>1/2"х60</t>
  </si>
  <si>
    <t>SF.440.04</t>
  </si>
  <si>
    <t>SF.624.0404</t>
  </si>
  <si>
    <t>SF.624.0605</t>
  </si>
  <si>
    <t>SF.420.0605</t>
  </si>
  <si>
    <t>Бочонок</t>
  </si>
  <si>
    <t xml:space="preserve">Кран-американка шаровый латунный полнопроходной с полусгоном и ручкой  </t>
  </si>
  <si>
    <t>BV.520.08</t>
  </si>
  <si>
    <t>Кран для подключения термодатчика, бабочка</t>
  </si>
  <si>
    <t>BV.648.04</t>
  </si>
  <si>
    <t>BV.649.04</t>
  </si>
  <si>
    <t>1/2"х 8мм</t>
  </si>
  <si>
    <t>1/2" х 9 мм</t>
  </si>
  <si>
    <t>SF.421.0605</t>
  </si>
  <si>
    <t>SF.441.060405</t>
  </si>
  <si>
    <t>BV.530.04</t>
  </si>
  <si>
    <t>BV.531.04</t>
  </si>
  <si>
    <t>BV.530.05</t>
  </si>
  <si>
    <t>BV.531.05</t>
  </si>
  <si>
    <t>BV.532.04</t>
  </si>
  <si>
    <t>BV.533.04</t>
  </si>
  <si>
    <t>BV.532.05</t>
  </si>
  <si>
    <t>BV.533.05</t>
  </si>
  <si>
    <t>Кран шаровый угловой с накидной гайкой, внутренняя-наружная, бабочка</t>
  </si>
  <si>
    <t>Кран шаровый прямой с накидной гайкой, внутренняя-наружная, бабочка</t>
  </si>
  <si>
    <t>Кран шаровый прямой с накидной гайкой , внутренняя-внутренняя, бабочка</t>
  </si>
  <si>
    <t>Кран шаровый угловой с накидной гайкой, внутренняя-внутренняя, бабочка</t>
  </si>
  <si>
    <t>MM.402.0604</t>
  </si>
  <si>
    <t>MM.403.0604</t>
  </si>
  <si>
    <t>MM.404.0604</t>
  </si>
  <si>
    <t>MM.402.0605</t>
  </si>
  <si>
    <t>MM.403.0605</t>
  </si>
  <si>
    <t>MM.404.0605</t>
  </si>
  <si>
    <t>MM.402.0504</t>
  </si>
  <si>
    <t>MM.403.0504</t>
  </si>
  <si>
    <t>MM.404.0504</t>
  </si>
  <si>
    <t>MC.430.04</t>
  </si>
  <si>
    <t>MU.501.06</t>
  </si>
  <si>
    <t>MC.410.04</t>
  </si>
  <si>
    <t>MC.411.04</t>
  </si>
  <si>
    <t>MC.406.05</t>
  </si>
  <si>
    <t>MC.412.04</t>
  </si>
  <si>
    <t xml:space="preserve">Адаптер для коллектора "конус-плоскость" </t>
  </si>
  <si>
    <t xml:space="preserve">Евроконус PEX MVI </t>
  </si>
  <si>
    <t xml:space="preserve">Евроконус PEX-AL-PEX MVI </t>
  </si>
  <si>
    <t>1/2"*16*2.0</t>
  </si>
  <si>
    <t>1/2"*16*2.2</t>
  </si>
  <si>
    <t>3/4"*20*2.8</t>
  </si>
  <si>
    <t>Коллектор латунный с регулирующими вентилями MVI 3/4"x1/2"</t>
  </si>
  <si>
    <t>Коллектор латунный с регулирующими вентилями MVI 1"x1/2"</t>
  </si>
  <si>
    <t>Коллектор латунный с регулирующими вентилями MVI 1"x3/4"</t>
  </si>
  <si>
    <t>1" х 1/2"ЕК</t>
  </si>
  <si>
    <t>3/4"x1/2"ЕК</t>
  </si>
  <si>
    <t>Насосно-смесительный узел для теплого пола MVI, без насоса</t>
  </si>
  <si>
    <t>SF.441.040504</t>
  </si>
  <si>
    <t>SF.620.0404</t>
  </si>
  <si>
    <t>SF.632.0404</t>
  </si>
  <si>
    <t>Труба из оцинкованной  стали</t>
  </si>
  <si>
    <t>CP.100.10</t>
  </si>
  <si>
    <t>CP.100.09</t>
  </si>
  <si>
    <t>CP.100.08</t>
  </si>
  <si>
    <t>CP.100.07</t>
  </si>
  <si>
    <t>CP.100.06</t>
  </si>
  <si>
    <t>CP.100.05</t>
  </si>
  <si>
    <t>CP.100.04</t>
  </si>
  <si>
    <t>15х1,2 мм</t>
  </si>
  <si>
    <t>18х1,2 мм</t>
  </si>
  <si>
    <t>22х1,5 мм</t>
  </si>
  <si>
    <t>28х1,5 мм</t>
  </si>
  <si>
    <t>35х1,5 мм</t>
  </si>
  <si>
    <t>42х1,5 мм</t>
  </si>
  <si>
    <t>54х1,5 мм</t>
  </si>
  <si>
    <t>CF.510.04</t>
  </si>
  <si>
    <t>CF.510.05</t>
  </si>
  <si>
    <t>CF.510.06</t>
  </si>
  <si>
    <t>CF.510.07</t>
  </si>
  <si>
    <t>CF.510.08</t>
  </si>
  <si>
    <t>CF.510.09</t>
  </si>
  <si>
    <t>CF.510.10</t>
  </si>
  <si>
    <t>CF.531.04</t>
  </si>
  <si>
    <t>CF.531.05</t>
  </si>
  <si>
    <t>CF.531.06</t>
  </si>
  <si>
    <t>CF.531.07</t>
  </si>
  <si>
    <t>CF.531.08</t>
  </si>
  <si>
    <t>CF.531.09</t>
  </si>
  <si>
    <t>CF.531.10</t>
  </si>
  <si>
    <t>CF.533.04</t>
  </si>
  <si>
    <t>CF.533.05</t>
  </si>
  <si>
    <t>CF.533.06</t>
  </si>
  <si>
    <t>CF.533.07</t>
  </si>
  <si>
    <t>CF.533.08</t>
  </si>
  <si>
    <t>CF.533.09</t>
  </si>
  <si>
    <t>CF.533.10</t>
  </si>
  <si>
    <t>CF.530.04</t>
  </si>
  <si>
    <t>CF.530.05</t>
  </si>
  <si>
    <t>CF.530.06</t>
  </si>
  <si>
    <t>CF.530.07</t>
  </si>
  <si>
    <t>CF.530.08</t>
  </si>
  <si>
    <t>CF.530.09</t>
  </si>
  <si>
    <t>CF.530.10</t>
  </si>
  <si>
    <t>CF.532.04</t>
  </si>
  <si>
    <t>CF.532.05</t>
  </si>
  <si>
    <t>CF.532.06</t>
  </si>
  <si>
    <t>CF.532.07</t>
  </si>
  <si>
    <t>CF.532.08</t>
  </si>
  <si>
    <t>CF.532.09</t>
  </si>
  <si>
    <t>CF.532.10</t>
  </si>
  <si>
    <t>CF.536.0604</t>
  </si>
  <si>
    <t>CF.537.0404</t>
  </si>
  <si>
    <t>CF.537.0504</t>
  </si>
  <si>
    <t>CF.537.0605</t>
  </si>
  <si>
    <t>CF.537.0706</t>
  </si>
  <si>
    <t>CF.537.0908</t>
  </si>
  <si>
    <t>CF.535.0404</t>
  </si>
  <si>
    <t>CF.535.0504</t>
  </si>
  <si>
    <t>CF.535.0605</t>
  </si>
  <si>
    <t>CF.521.0404</t>
  </si>
  <si>
    <t>CF.521.0504</t>
  </si>
  <si>
    <t>CF.521.0505</t>
  </si>
  <si>
    <t>CF.521.0604</t>
  </si>
  <si>
    <t>CF.521.0605</t>
  </si>
  <si>
    <t>CF.521.0706</t>
  </si>
  <si>
    <t>CF.521.0704</t>
  </si>
  <si>
    <t>CF.521.0705</t>
  </si>
  <si>
    <t>CF.521.0806</t>
  </si>
  <si>
    <t>CF.521.0807</t>
  </si>
  <si>
    <t>CF.521.0805</t>
  </si>
  <si>
    <t>CF.521.0908</t>
  </si>
  <si>
    <t>CF.521.1009</t>
  </si>
  <si>
    <t>CF.522.04</t>
  </si>
  <si>
    <t>CF.522.05</t>
  </si>
  <si>
    <t>CF.522.06</t>
  </si>
  <si>
    <t>CF.522.07</t>
  </si>
  <si>
    <t>CF.522.08</t>
  </si>
  <si>
    <t>CF.522.09</t>
  </si>
  <si>
    <t>CF.522.10</t>
  </si>
  <si>
    <t>CF.520.0404</t>
  </si>
  <si>
    <t>CF.520.0405</t>
  </si>
  <si>
    <t>CF.520.0504</t>
  </si>
  <si>
    <t>CF.520.0505</t>
  </si>
  <si>
    <t>CF.520.0606</t>
  </si>
  <si>
    <t>CF.520.0604</t>
  </si>
  <si>
    <t>CF.520.0605</t>
  </si>
  <si>
    <t>CF.520.0706</t>
  </si>
  <si>
    <t>CF.520.0705</t>
  </si>
  <si>
    <t>CF.520.0806</t>
  </si>
  <si>
    <t>CF.520.0908</t>
  </si>
  <si>
    <t>CF.520.1009</t>
  </si>
  <si>
    <t>CF.523.0504</t>
  </si>
  <si>
    <t>CF.523.0604</t>
  </si>
  <si>
    <t>CF.523.0605</t>
  </si>
  <si>
    <t>CF.523.0706</t>
  </si>
  <si>
    <t>CF.524.0504</t>
  </si>
  <si>
    <t>CF.524.0604</t>
  </si>
  <si>
    <t>CF.524.0605</t>
  </si>
  <si>
    <t>CF.524.0704</t>
  </si>
  <si>
    <t>CF.524.0706</t>
  </si>
  <si>
    <t>CF.524.0804</t>
  </si>
  <si>
    <t>CF.524.0806</t>
  </si>
  <si>
    <t>CF.524.0807</t>
  </si>
  <si>
    <t>CF.524.0908</t>
  </si>
  <si>
    <t>CF.524.1006</t>
  </si>
  <si>
    <t>CF.524.1007</t>
  </si>
  <si>
    <t>CF.524.1008</t>
  </si>
  <si>
    <t>CF.525.0505</t>
  </si>
  <si>
    <t>CF.525.0605</t>
  </si>
  <si>
    <t>BL.901.02</t>
  </si>
  <si>
    <t>CF.527.0606</t>
  </si>
  <si>
    <t>CF.527.0706</t>
  </si>
  <si>
    <t>CF.527.0908</t>
  </si>
  <si>
    <t>CF.526.0404</t>
  </si>
  <si>
    <t>CF.526.0504</t>
  </si>
  <si>
    <t>CF.526.0605</t>
  </si>
  <si>
    <t>CF.526.0706</t>
  </si>
  <si>
    <t>CF.526.0807</t>
  </si>
  <si>
    <t>CF.526.0908</t>
  </si>
  <si>
    <t>CF.526.1009</t>
  </si>
  <si>
    <t>28</t>
  </si>
  <si>
    <t>42</t>
  </si>
  <si>
    <t>Заглушка</t>
  </si>
  <si>
    <t>Колено</t>
  </si>
  <si>
    <t xml:space="preserve">Колено 45° </t>
  </si>
  <si>
    <t xml:space="preserve">Колено 45° ВН </t>
  </si>
  <si>
    <t xml:space="preserve">Колено 90° </t>
  </si>
  <si>
    <t>Колено 90° ВН</t>
  </si>
  <si>
    <t xml:space="preserve">Колено ВР длинное </t>
  </si>
  <si>
    <t>22x3/4"</t>
  </si>
  <si>
    <t xml:space="preserve">15x1/2" </t>
  </si>
  <si>
    <t xml:space="preserve">18x1/2" </t>
  </si>
  <si>
    <t xml:space="preserve">22x1/2" </t>
  </si>
  <si>
    <t xml:space="preserve"> 28x1" </t>
  </si>
  <si>
    <t>42x11/2"</t>
  </si>
  <si>
    <t>Колено НР короткое</t>
  </si>
  <si>
    <t xml:space="preserve">Колено НР длинное </t>
  </si>
  <si>
    <t>Муфта короткая</t>
  </si>
  <si>
    <t xml:space="preserve">Муфта ВР </t>
  </si>
  <si>
    <t>15x1/2"</t>
  </si>
  <si>
    <t>18x3/4"</t>
  </si>
  <si>
    <t>18x1/2"</t>
  </si>
  <si>
    <t>22x1/2"</t>
  </si>
  <si>
    <t>28x1"</t>
  </si>
  <si>
    <t>28x1/2"</t>
  </si>
  <si>
    <t>28x3/4"</t>
  </si>
  <si>
    <t>35x1"</t>
  </si>
  <si>
    <t>35x11/4"</t>
  </si>
  <si>
    <t>35x3/4"</t>
  </si>
  <si>
    <t>54x2"</t>
  </si>
  <si>
    <t>15x3/4"</t>
  </si>
  <si>
    <t>22x1"</t>
  </si>
  <si>
    <t xml:space="preserve">Муфта НР </t>
  </si>
  <si>
    <t>18x15</t>
  </si>
  <si>
    <t>22x15</t>
  </si>
  <si>
    <t>22x18</t>
  </si>
  <si>
    <t>28x22</t>
  </si>
  <si>
    <t>28x15</t>
  </si>
  <si>
    <t>Муфта переходная ВН</t>
  </si>
  <si>
    <t>35x15</t>
  </si>
  <si>
    <t>35x22</t>
  </si>
  <si>
    <t>35x28</t>
  </si>
  <si>
    <t>42x35</t>
  </si>
  <si>
    <t>54x22</t>
  </si>
  <si>
    <t>54x28</t>
  </si>
  <si>
    <t>54x35</t>
  </si>
  <si>
    <t xml:space="preserve">Муфта с накидной гайкой </t>
  </si>
  <si>
    <t xml:space="preserve">22x3/4" </t>
  </si>
  <si>
    <t xml:space="preserve"> 35x11/4"</t>
  </si>
  <si>
    <t>Разъемное соединение с ВР</t>
  </si>
  <si>
    <t>Разъемные соединения</t>
  </si>
  <si>
    <t xml:space="preserve">Разъемное соединение с НР </t>
  </si>
  <si>
    <t>Трубы из оцинкованной стали</t>
  </si>
  <si>
    <t>BL.210.04</t>
  </si>
  <si>
    <t>BL.210.05</t>
  </si>
  <si>
    <t>BL.510.04</t>
  </si>
  <si>
    <t>BL.510.05</t>
  </si>
  <si>
    <t>SE.455.04</t>
  </si>
  <si>
    <t>Амортизатор гидравлического удара</t>
  </si>
  <si>
    <t>SE.701.04</t>
  </si>
  <si>
    <t>1/8"х1/4"</t>
  </si>
  <si>
    <t xml:space="preserve">Балансировочный клапан </t>
  </si>
  <si>
    <t>Системы из оцинкованной стали</t>
  </si>
  <si>
    <t>Тройник</t>
  </si>
  <si>
    <t>CF.540.04</t>
  </si>
  <si>
    <t>CF.540.05</t>
  </si>
  <si>
    <t>CF.540.06</t>
  </si>
  <si>
    <t>CF.540.07</t>
  </si>
  <si>
    <t>CF.540.08</t>
  </si>
  <si>
    <t>CF.540.09</t>
  </si>
  <si>
    <t>CF.540.10</t>
  </si>
  <si>
    <t>Тройник переходной</t>
  </si>
  <si>
    <t>CF.541.050405</t>
  </si>
  <si>
    <t>CF.541.060406</t>
  </si>
  <si>
    <t>CF.541.060506</t>
  </si>
  <si>
    <t>CF.541.070407</t>
  </si>
  <si>
    <t>CF.541.070507</t>
  </si>
  <si>
    <t>CF.541.070607</t>
  </si>
  <si>
    <t>CF.541.080408</t>
  </si>
  <si>
    <t>CF.541.080508</t>
  </si>
  <si>
    <t>CF.541.080608</t>
  </si>
  <si>
    <t>CF.541.080708</t>
  </si>
  <si>
    <t>CF.541.090609</t>
  </si>
  <si>
    <t>CF.541.090709</t>
  </si>
  <si>
    <t>CF.541.090809</t>
  </si>
  <si>
    <t>CF.541.100610</t>
  </si>
  <si>
    <t>CF.541.100710</t>
  </si>
  <si>
    <t>CF.541.100810</t>
  </si>
  <si>
    <t>CF.541.100910</t>
  </si>
  <si>
    <t>18x15x18</t>
  </si>
  <si>
    <t>22x15x 22</t>
  </si>
  <si>
    <t>22x18x 22</t>
  </si>
  <si>
    <t>28x15x28</t>
  </si>
  <si>
    <t>28x18x28</t>
  </si>
  <si>
    <t>28x22x28</t>
  </si>
  <si>
    <t>35x15x35</t>
  </si>
  <si>
    <t>35x18x35</t>
  </si>
  <si>
    <t>35x22x35</t>
  </si>
  <si>
    <t>35x28 x35</t>
  </si>
  <si>
    <t>42x22 x 42</t>
  </si>
  <si>
    <t>42x28 x 42</t>
  </si>
  <si>
    <t>42x35 x 42</t>
  </si>
  <si>
    <t>54x22 x 54</t>
  </si>
  <si>
    <t>54x28 x 54</t>
  </si>
  <si>
    <t>54x35 x 54</t>
  </si>
  <si>
    <t>54x42 x 54</t>
  </si>
  <si>
    <t>Тройник с ВР</t>
  </si>
  <si>
    <t>CF.542.040404</t>
  </si>
  <si>
    <t>CF.542.050405</t>
  </si>
  <si>
    <t>CF.542.060406</t>
  </si>
  <si>
    <t>CF.542.070407</t>
  </si>
  <si>
    <t>CF.542.080408</t>
  </si>
  <si>
    <t>CF.542.090409</t>
  </si>
  <si>
    <t>CF.542.100410</t>
  </si>
  <si>
    <t>CF.542.060506</t>
  </si>
  <si>
    <t>CF.542.070607</t>
  </si>
  <si>
    <t>CF.542.080608</t>
  </si>
  <si>
    <t>CF.542.090609</t>
  </si>
  <si>
    <t>CF.542.100610</t>
  </si>
  <si>
    <t>15x1/2"x15</t>
  </si>
  <si>
    <t>18x1/2"x18</t>
  </si>
  <si>
    <t>22x1/2"x22</t>
  </si>
  <si>
    <t>28x1/2"x28</t>
  </si>
  <si>
    <t>35x1/2"x35</t>
  </si>
  <si>
    <t xml:space="preserve"> 42x1/2"x42</t>
  </si>
  <si>
    <t>54x1/2"x54</t>
  </si>
  <si>
    <t>22x3/4"x22</t>
  </si>
  <si>
    <t>28x1"x28</t>
  </si>
  <si>
    <t>35x1"x35</t>
  </si>
  <si>
    <t>42x1"x42</t>
  </si>
  <si>
    <t>54x1"x54</t>
  </si>
  <si>
    <t>SF.610.04</t>
  </si>
  <si>
    <t>Пресс-инструмент аккумуляторный NOVOPRESS ACO203 BT с зарядным устройством</t>
  </si>
  <si>
    <t>Пресс-инструмент сетевой NOVOPRESS EFP203 Standart в чемодане</t>
  </si>
  <si>
    <t>Пресс-клещи М-профиль</t>
  </si>
  <si>
    <t>48960-50</t>
  </si>
  <si>
    <t>4811780-50</t>
  </si>
  <si>
    <t>47570-50</t>
  </si>
  <si>
    <t>47571-50</t>
  </si>
  <si>
    <t>47572-50</t>
  </si>
  <si>
    <t>47573-50</t>
  </si>
  <si>
    <t>47574-50</t>
  </si>
  <si>
    <t>Набор пресс-колец PSL M42/ M54/ ZB203 в чемодане</t>
  </si>
  <si>
    <t>42-54</t>
  </si>
  <si>
    <t>48319-51</t>
  </si>
  <si>
    <t>Инструмент NOVOPRESS (Германия)</t>
  </si>
  <si>
    <t>Кран для подключения сантехнических приборов</t>
  </si>
  <si>
    <t>BL.220.04</t>
  </si>
  <si>
    <t>BL.220.05</t>
  </si>
  <si>
    <t>BLN.DP1.04</t>
  </si>
  <si>
    <t>BLN.DP1.05</t>
  </si>
  <si>
    <t>BLN.DP1.06</t>
  </si>
  <si>
    <t>1</t>
  </si>
  <si>
    <t>BLN.DP2.04</t>
  </si>
  <si>
    <t>BLN.DP2.05</t>
  </si>
  <si>
    <t>BLN.DP2.06</t>
  </si>
  <si>
    <t>BLN.DP3.04</t>
  </si>
  <si>
    <t>BLN.DP3.05</t>
  </si>
  <si>
    <t>BLN.DP3.06</t>
  </si>
  <si>
    <t>BL.220.06</t>
  </si>
  <si>
    <t>BL.210.06</t>
  </si>
  <si>
    <t>BL.510.06</t>
  </si>
  <si>
    <t>10</t>
  </si>
  <si>
    <t>BL.220.07</t>
  </si>
  <si>
    <t>BL.220.08</t>
  </si>
  <si>
    <t>BL.220.09</t>
  </si>
  <si>
    <t>SE.110.04</t>
  </si>
  <si>
    <t xml:space="preserve">Фильтр магнитный для котла MVI </t>
  </si>
  <si>
    <t>SE.901.05</t>
  </si>
  <si>
    <t>Двойное настенное колено</t>
  </si>
  <si>
    <t>SF.635.040404</t>
  </si>
  <si>
    <t>Переходник для импульсной трубки</t>
  </si>
  <si>
    <t>SF.641.060706</t>
  </si>
  <si>
    <t>SF.441.070607</t>
  </si>
  <si>
    <t>Переходник с герметичной прокладкой для узлов вентильного типа TR.410 и TR.420 (под конус)</t>
  </si>
  <si>
    <t>Переходник с герметичной прокладкой для узлов    шарового типа TR. 415 и TR.425 (под плоскость)</t>
  </si>
  <si>
    <t>BV.812.06</t>
  </si>
  <si>
    <t>BF.551.0302</t>
  </si>
  <si>
    <t xml:space="preserve"> 3/8"х1/4"</t>
  </si>
  <si>
    <t>1000</t>
  </si>
  <si>
    <t>SF.420.0404</t>
  </si>
  <si>
    <t>SF.420.0505</t>
  </si>
  <si>
    <t>SF.421.0404</t>
  </si>
  <si>
    <t>SF.621.0404</t>
  </si>
  <si>
    <t>SF.421.0504</t>
  </si>
  <si>
    <t>SF.621.0504</t>
  </si>
  <si>
    <t>SF.422.04</t>
  </si>
  <si>
    <t>SF.630.04</t>
  </si>
  <si>
    <t>SF.430.04</t>
  </si>
  <si>
    <t>SF.433.0504</t>
  </si>
  <si>
    <t>Муфта аксиальная с накидной гайкой под евроконус MVI 16x3/4" ЕК</t>
  </si>
  <si>
    <t>SF.629.0405</t>
  </si>
  <si>
    <t>Рекомендованный заказ гильз</t>
  </si>
  <si>
    <t>Если согласны с рекомендованным расчетом - перенесите его в колонку "L" (Заказ), или откорректируйте заказ!</t>
  </si>
  <si>
    <t>BF.551.0403</t>
  </si>
  <si>
    <t>Базовая цена</t>
  </si>
  <si>
    <t>BL.520.07</t>
  </si>
  <si>
    <t>BL.520.08</t>
  </si>
  <si>
    <t>BL.520.09</t>
  </si>
  <si>
    <t>Балансировочный клапан с наклонным штоком</t>
  </si>
  <si>
    <t>Регулятор расхода
 (малый расход)</t>
  </si>
  <si>
    <t>BL.610LF.04</t>
  </si>
  <si>
    <t>BL.610LF.05</t>
  </si>
  <si>
    <t>Регулятор расхода</t>
  </si>
  <si>
    <t>BL.610.04</t>
  </si>
  <si>
    <t>BL.610.05</t>
  </si>
  <si>
    <t>BL.610.06</t>
  </si>
  <si>
    <t>BL.610.07</t>
  </si>
  <si>
    <t>Термостатический балансировочный клапан для ГВС</t>
  </si>
  <si>
    <t>BL.710.04</t>
  </si>
  <si>
    <t>BL.710.05</t>
  </si>
  <si>
    <t>BL.710.06</t>
  </si>
  <si>
    <r>
      <t xml:space="preserve">Кронштейны для коллекторов из нержавеющей стали, не регулируемые и </t>
    </r>
    <r>
      <rPr>
        <b/>
        <sz val="11"/>
        <color indexed="10"/>
        <rFont val="Calibri"/>
        <family val="2"/>
        <charset val="204"/>
      </rPr>
      <t xml:space="preserve">регулируемые </t>
    </r>
    <r>
      <rPr>
        <b/>
        <sz val="11"/>
        <color indexed="8"/>
        <rFont val="Calibri"/>
        <family val="2"/>
        <charset val="204"/>
      </rPr>
      <t>(комплект 2 штуки)</t>
    </r>
  </si>
  <si>
    <t>Запорная арматура MVI серия Premium</t>
  </si>
  <si>
    <t>Регулятор давления поршневой   с выходом под манометр (Италия)</t>
  </si>
  <si>
    <t>Регуляторы  давления</t>
  </si>
  <si>
    <t>SE.455.05</t>
  </si>
  <si>
    <t>Балансировочная арматура MVI</t>
  </si>
  <si>
    <t>Комбинированные балансировочные клапаны</t>
  </si>
  <si>
    <t>Клапан комбинированный, с входом для датчика температуры</t>
  </si>
  <si>
    <t>BL.110.04</t>
  </si>
  <si>
    <t xml:space="preserve">  Ду15 (1/2")</t>
  </si>
  <si>
    <t>BL.110.05</t>
  </si>
  <si>
    <t xml:space="preserve">  Ду20 (3/4")</t>
  </si>
  <si>
    <t>Ручные балансировочные клапаны (Италия)</t>
  </si>
  <si>
    <t xml:space="preserve">  Ду25 (1")   </t>
  </si>
  <si>
    <t>BL.210.07</t>
  </si>
  <si>
    <t xml:space="preserve">  Ду32 (1 1/4")</t>
  </si>
  <si>
    <t>BL.210.08</t>
  </si>
  <si>
    <t xml:space="preserve">  Ду40 (1 1/2")</t>
  </si>
  <si>
    <t>BL.210.09</t>
  </si>
  <si>
    <t xml:space="preserve">  Ду50 (2")</t>
  </si>
  <si>
    <t>Балансировочный клапан, фланцевое присоединение</t>
  </si>
  <si>
    <t>BL.230.09</t>
  </si>
  <si>
    <t>Ду50</t>
  </si>
  <si>
    <t>BL.230.10</t>
  </si>
  <si>
    <t>Ду65</t>
  </si>
  <si>
    <t>BL.230.11</t>
  </si>
  <si>
    <t>Ду80</t>
  </si>
  <si>
    <t>BL.230.12</t>
  </si>
  <si>
    <t>Ду100</t>
  </si>
  <si>
    <t>BL.230.13</t>
  </si>
  <si>
    <t>Ду125</t>
  </si>
  <si>
    <t>BL.230.14</t>
  </si>
  <si>
    <t>Ду150</t>
  </si>
  <si>
    <t>BL.230.15</t>
  </si>
  <si>
    <t>Ду200</t>
  </si>
  <si>
    <t>Автоматические балансировочные клапаны (Италия)</t>
  </si>
  <si>
    <t>Комплекты автоматической балансировки DP</t>
  </si>
  <si>
    <t>Регуляторы расхода (Италия)</t>
  </si>
  <si>
    <t>Термостатический балансировочный клапан для ГВС (Италия)</t>
  </si>
  <si>
    <t>Аксессуары и запасные части</t>
  </si>
  <si>
    <t>Импульсная трубка, 1м</t>
  </si>
  <si>
    <t>BL.902.01</t>
  </si>
  <si>
    <t>1/8"</t>
  </si>
  <si>
    <t>Импульсная трубка, 2м</t>
  </si>
  <si>
    <t>BL.902.02</t>
  </si>
  <si>
    <t>Комплект измерительных ниппелей</t>
  </si>
  <si>
    <t>BL.903.01</t>
  </si>
  <si>
    <t>1/4"</t>
  </si>
  <si>
    <t xml:space="preserve"> </t>
  </si>
  <si>
    <r>
      <rPr>
        <sz val="12"/>
        <color rgb="FF0070C0"/>
        <rFont val="Calibri"/>
        <family val="2"/>
        <charset val="204"/>
        <scheme val="minor"/>
      </rPr>
      <t>*</t>
    </r>
    <r>
      <rPr>
        <sz val="12"/>
        <color theme="1"/>
        <rFont val="Calibri"/>
        <family val="2"/>
        <charset val="204"/>
        <scheme val="minor"/>
      </rPr>
      <t>= заказная позиция</t>
    </r>
  </si>
  <si>
    <t>*</t>
  </si>
  <si>
    <t>SE.111.04</t>
  </si>
  <si>
    <t>Клапан отсекающий</t>
  </si>
  <si>
    <t>Воздухоотводчик автоматический прямой</t>
  </si>
  <si>
    <t>Внимание, импульсная трубка в комплект не входит! Заказывается отдельно (Арт.BL.902.01)</t>
  </si>
  <si>
    <t>SP.300.00</t>
  </si>
  <si>
    <t>Комплект инструмента гидравлический MVI  для монтажа аксиальных фитингов d16-32</t>
  </si>
  <si>
    <t>HTSF.602</t>
  </si>
  <si>
    <t>TR.722.04</t>
  </si>
  <si>
    <t>Расходомер для коллектора с ниппелем для коллекторного блока</t>
  </si>
  <si>
    <t>Коллектор из нержавеющей стали, м/ц расстояние 100мм, MVI 1"x1/2"</t>
  </si>
  <si>
    <t>ML.402.06</t>
  </si>
  <si>
    <t>1"x1/2"</t>
  </si>
  <si>
    <t>ML.403.06</t>
  </si>
  <si>
    <t>ML.404.06</t>
  </si>
  <si>
    <t>ML.405.06</t>
  </si>
  <si>
    <t>ML.406.06</t>
  </si>
  <si>
    <t>ML.407.06</t>
  </si>
  <si>
    <t>ML.408.06</t>
  </si>
  <si>
    <t>Труба гофрированная ПНД</t>
  </si>
  <si>
    <t>Труба гофрированная ПНД MVI, Д20 (внутр 18 мм)</t>
  </si>
  <si>
    <t>GT.110.04</t>
  </si>
  <si>
    <t>20*18 mm</t>
  </si>
  <si>
    <t>красная</t>
  </si>
  <si>
    <t>GT.120.04</t>
  </si>
  <si>
    <t>синяя</t>
  </si>
  <si>
    <t>Труба гофрированная ПНД MVI, Д25 (внутр 21 мм)</t>
  </si>
  <si>
    <t>GT.110.05</t>
  </si>
  <si>
    <t>25*21 mm</t>
  </si>
  <si>
    <t>GT.120.05</t>
  </si>
  <si>
    <t>Труба гофрированная ПНД MVI, Д32 (внутр 27 мм)</t>
  </si>
  <si>
    <t>GT.110.06</t>
  </si>
  <si>
    <t>32*27 mm</t>
  </si>
  <si>
    <t>GT.120.06</t>
  </si>
  <si>
    <t>Труба гофрированная ПНД MVI, Д40 (внутр 35 мм)</t>
  </si>
  <si>
    <t>GT.110.07</t>
  </si>
  <si>
    <t>40*35 mm</t>
  </si>
  <si>
    <t>бухта 30 м</t>
  </si>
  <si>
    <t>GT.120.07</t>
  </si>
  <si>
    <t>TR.720.04</t>
  </si>
  <si>
    <t>BL.230.08</t>
  </si>
  <si>
    <t>Ду40</t>
  </si>
  <si>
    <t>Регулятор перепада давления 
(5-30 кПа)</t>
  </si>
  <si>
    <t>Регулятор перепада давления 
(20-60 кПа)</t>
  </si>
  <si>
    <t>Регулятор перепада давления 
(20-80 кПа)</t>
  </si>
  <si>
    <t>BL.530.04</t>
  </si>
  <si>
    <t>BL.530.05</t>
  </si>
  <si>
    <t>BL.530.06</t>
  </si>
  <si>
    <t>SF.710.04</t>
  </si>
  <si>
    <t>SF.610.05</t>
  </si>
  <si>
    <t>SF.710.05</t>
  </si>
  <si>
    <t>SF.610.06</t>
  </si>
  <si>
    <t>SF.710.06</t>
  </si>
  <si>
    <t>SF.420.0405</t>
  </si>
  <si>
    <t>SF.620.0504</t>
  </si>
  <si>
    <t>SF.420.0504</t>
  </si>
  <si>
    <t>SF.420.0606</t>
  </si>
  <si>
    <t>SF.420.0706</t>
  </si>
  <si>
    <t>Обьем</t>
  </si>
  <si>
    <t>SF.421.0505</t>
  </si>
  <si>
    <t>SF.421.0706</t>
  </si>
  <si>
    <t>SF.422.05</t>
  </si>
  <si>
    <t>SF.422.06</t>
  </si>
  <si>
    <t>SF.422.07</t>
  </si>
  <si>
    <t>SF.423.0405</t>
  </si>
  <si>
    <t>SF.423.0406</t>
  </si>
  <si>
    <t>SF.423.0506</t>
  </si>
  <si>
    <t>SF.423.0607</t>
  </si>
  <si>
    <t>Муфта аксиальная переходная</t>
  </si>
  <si>
    <t>SF.430.05</t>
  </si>
  <si>
    <t>SF.430.06</t>
  </si>
  <si>
    <t>SF.431.0404</t>
  </si>
  <si>
    <t>SF.431.0504</t>
  </si>
  <si>
    <t>SF.431.0505</t>
  </si>
  <si>
    <t>SF.432.0504</t>
  </si>
  <si>
    <t>SF.432.0505</t>
  </si>
  <si>
    <t>SF.432.0605</t>
  </si>
  <si>
    <t>SF.432.0706</t>
  </si>
  <si>
    <t>SF.633.0404</t>
  </si>
  <si>
    <t>SF.440.05</t>
  </si>
  <si>
    <t>SF.440.06</t>
  </si>
  <si>
    <t>SF.440.07</t>
  </si>
  <si>
    <t>SF.441.050404</t>
  </si>
  <si>
    <t>SF.441.050405</t>
  </si>
  <si>
    <t>SF.441.050504</t>
  </si>
  <si>
    <t>SF.441.050604</t>
  </si>
  <si>
    <t>SF.441.050605</t>
  </si>
  <si>
    <t>SF.441.060404</t>
  </si>
  <si>
    <t>SF.441.060406</t>
  </si>
  <si>
    <t>SF.441.060504</t>
  </si>
  <si>
    <t>SF.441.060505</t>
  </si>
  <si>
    <t>SF.441.060604</t>
  </si>
  <si>
    <t>SF.441.060605</t>
  </si>
  <si>
    <t>SF.441.070407</t>
  </si>
  <si>
    <t>SF.441.070507</t>
  </si>
  <si>
    <t>SF.642.040404</t>
  </si>
  <si>
    <t>SF.642.050405</t>
  </si>
  <si>
    <t>SF.642.060506</t>
  </si>
  <si>
    <t>SF.624.0405</t>
  </si>
  <si>
    <t>SF.424.0504</t>
  </si>
  <si>
    <t>SF.624.0505</t>
  </si>
  <si>
    <t>SF.650.04-L250</t>
  </si>
  <si>
    <t>SF.650.05-L250</t>
  </si>
  <si>
    <t>PN10</t>
  </si>
  <si>
    <t>16x1/2"</t>
  </si>
  <si>
    <t>PN16</t>
  </si>
  <si>
    <t>16x3/4"</t>
  </si>
  <si>
    <t>20x1/2"</t>
  </si>
  <si>
    <t>20x3/4"</t>
  </si>
  <si>
    <t>25x1/2"</t>
  </si>
  <si>
    <t>25x3/4"</t>
  </si>
  <si>
    <t>25x1"</t>
  </si>
  <si>
    <t>32x3/4"</t>
  </si>
  <si>
    <t>32x1"</t>
  </si>
  <si>
    <t>16x20</t>
  </si>
  <si>
    <t>16x25</t>
  </si>
  <si>
    <t>20x25</t>
  </si>
  <si>
    <t>25x32</t>
  </si>
  <si>
    <t>20x1/2“</t>
  </si>
  <si>
    <t>25x1”</t>
  </si>
  <si>
    <t>16x20x16</t>
  </si>
  <si>
    <t>20x16x16</t>
  </si>
  <si>
    <t>20x16x20</t>
  </si>
  <si>
    <t>20x20x16</t>
  </si>
  <si>
    <t>20x25x16</t>
  </si>
  <si>
    <t>20x25x20</t>
  </si>
  <si>
    <t>25x16x16</t>
  </si>
  <si>
    <t>25x16x20</t>
  </si>
  <si>
    <t>25x16x25</t>
  </si>
  <si>
    <t>25x20x16</t>
  </si>
  <si>
    <t>25x20x20</t>
  </si>
  <si>
    <t>25x25x16</t>
  </si>
  <si>
    <t>25x25x20</t>
  </si>
  <si>
    <t>32x16x32</t>
  </si>
  <si>
    <t>32x20x25</t>
  </si>
  <si>
    <t>32x20x32</t>
  </si>
  <si>
    <t>32x25x25</t>
  </si>
  <si>
    <t>32x25x32</t>
  </si>
  <si>
    <t>16*L250</t>
  </si>
  <si>
    <t>16x1/2“</t>
  </si>
  <si>
    <t>20x3/4”</t>
  </si>
  <si>
    <t>25x3/4”</t>
  </si>
  <si>
    <t>16x1/2"x16</t>
  </si>
  <si>
    <t>25x32x25</t>
  </si>
  <si>
    <t>20x1/2"x20</t>
  </si>
  <si>
    <t>25x3/4"x25</t>
  </si>
  <si>
    <t>16xL1000</t>
  </si>
  <si>
    <t>16xL250</t>
  </si>
  <si>
    <t>16xL500</t>
  </si>
  <si>
    <t>20xL250</t>
  </si>
  <si>
    <t>Узел нижнего подключения одиночный, прямой, для двухтрубных систем, шарового типа</t>
  </si>
  <si>
    <t>TR.440.0505</t>
  </si>
  <si>
    <t>NEW!</t>
  </si>
  <si>
    <t>1/2"x3/4"</t>
  </si>
  <si>
    <t>Термостатическая головка с жидкостным датчиком  (тип DA, для клапанов с присоединением типа "klick")</t>
  </si>
  <si>
    <t>TR.550.01.DA</t>
  </si>
  <si>
    <t>Клапан термостатический осевой с преднастройкой</t>
  </si>
  <si>
    <t>TR.714.04</t>
  </si>
  <si>
    <t>Клапан термостатический осевой с преднастройкой (присоединение "Евроконус")</t>
  </si>
  <si>
    <t>TR.714.0405</t>
  </si>
  <si>
    <t>Терморегулирующие клапаны с высоким расходом (для 1-трубных систем)</t>
  </si>
  <si>
    <t>Клапан термостатический прямой, высокий расход</t>
  </si>
  <si>
    <t>TR.812.05</t>
  </si>
  <si>
    <t>Коллектор из нержавеющей стали, м/ц расстояние 100мм, MVI 1 1/4"x1/2"</t>
  </si>
  <si>
    <t>ML.402.07</t>
  </si>
  <si>
    <t>1 1/4"x1/2"</t>
  </si>
  <si>
    <t>ML.403.07</t>
  </si>
  <si>
    <t>ML.404.07</t>
  </si>
  <si>
    <t>ML.405.07</t>
  </si>
  <si>
    <t>ML.406.07</t>
  </si>
  <si>
    <t>ML.407.07</t>
  </si>
  <si>
    <t>Ваша цена, руб</t>
  </si>
  <si>
    <t>Тип коллектора: Поэтажный. Кастомизированный
(без проставок и балансировки)</t>
  </si>
  <si>
    <t>MFX-40С-32R-3-15</t>
  </si>
  <si>
    <t>Пример обозначения нестандартного исполнения:</t>
  </si>
  <si>
    <t>MF1-50С-32R-5-S(15-15-15-20-20)-H</t>
  </si>
  <si>
    <t>Пример с разными отводами и теплосчетчиком:</t>
  </si>
  <si>
    <t>(отсутствует "А" значит по умолчанию поставляется с краном Маевского)</t>
  </si>
  <si>
    <t>"A"- автоматический воздухоотводчик через отсечной клапан</t>
  </si>
  <si>
    <t>A</t>
  </si>
  <si>
    <t>"T"= термометр (отсутствует "Т"- без термометра)</t>
  </si>
  <si>
    <t>T</t>
  </si>
  <si>
    <t>"M"= манометр (отсутствует "М"- без манометра)</t>
  </si>
  <si>
    <t>M</t>
  </si>
  <si>
    <t>"P"= проставки; "Н"= теплосчетчик (отсутствует- без фитингов, проставок или счетчика)</t>
  </si>
  <si>
    <t>P</t>
  </si>
  <si>
    <t>например: S(15-15-20-20)</t>
  </si>
  <si>
    <t>* Если нужны разные, то указывается "S" (Special)</t>
  </si>
  <si>
    <t xml:space="preserve">Диаметр рабочих отводов </t>
  </si>
  <si>
    <t>Количество рабочих отводов (т.е. к которым подключают потребителей)</t>
  </si>
  <si>
    <t>Диаметр присоединения и вход. Вход справа (L-вход слева)</t>
  </si>
  <si>
    <t>32R</t>
  </si>
  <si>
    <t>"S"= нержавеющая сталь (квадратное сечение)</t>
  </si>
  <si>
    <t>"С"= углеродистая сталь (круглое сечение)</t>
  </si>
  <si>
    <t>Диаметр основной балки коллектора и материал:</t>
  </si>
  <si>
    <t>50С</t>
  </si>
  <si>
    <t>* Если нужна кастомизация, то ставится "X" (MFX)</t>
  </si>
  <si>
    <t>Тип коллектора. Поэтажный. Тип1</t>
  </si>
  <si>
    <t>MF1</t>
  </si>
  <si>
    <t>MF1-50С-32R-3-15-PMA</t>
  </si>
  <si>
    <t>Система обозначений :</t>
  </si>
  <si>
    <t>Возможна любая комплектация или модификация узла по запросу. Указанные выше типы являются базовыми и могут быть изменены по желанию заказчика.</t>
  </si>
  <si>
    <r>
      <t xml:space="preserve">10 </t>
    </r>
    <r>
      <rPr>
        <sz val="10"/>
        <color theme="0" tint="-0.34998626667073579"/>
        <rFont val="Calibri"/>
        <family val="2"/>
        <charset val="204"/>
        <scheme val="minor"/>
      </rPr>
      <t>(11)</t>
    </r>
  </si>
  <si>
    <t>Ду 25 левое</t>
  </si>
  <si>
    <t>MF3-50-25L-10-15-PA</t>
  </si>
  <si>
    <r>
      <t xml:space="preserve">9 </t>
    </r>
    <r>
      <rPr>
        <sz val="10"/>
        <color theme="0" tint="-0.34998626667073579"/>
        <rFont val="Calibri"/>
        <family val="2"/>
        <charset val="204"/>
        <scheme val="minor"/>
      </rPr>
      <t>(10)</t>
    </r>
  </si>
  <si>
    <t>MF3-50-25L-9-15-PA</t>
  </si>
  <si>
    <r>
      <t xml:space="preserve">8 </t>
    </r>
    <r>
      <rPr>
        <sz val="10"/>
        <color theme="0" tint="-0.34998626667073579"/>
        <rFont val="Calibri"/>
        <family val="2"/>
        <charset val="204"/>
        <scheme val="minor"/>
      </rPr>
      <t>(9)</t>
    </r>
  </si>
  <si>
    <t>MF3-50-25L-8-15-PA</t>
  </si>
  <si>
    <r>
      <t xml:space="preserve">7 </t>
    </r>
    <r>
      <rPr>
        <sz val="10"/>
        <color theme="0" tint="-0.34998626667073579"/>
        <rFont val="Calibri"/>
        <family val="2"/>
        <charset val="204"/>
        <scheme val="minor"/>
      </rPr>
      <t>(8)</t>
    </r>
  </si>
  <si>
    <t>MF3-50-25L-7-15-PA</t>
  </si>
  <si>
    <r>
      <t xml:space="preserve">6 </t>
    </r>
    <r>
      <rPr>
        <sz val="10"/>
        <color theme="0" tint="-0.34998626667073579"/>
        <rFont val="Calibri"/>
        <family val="2"/>
        <charset val="204"/>
        <scheme val="minor"/>
      </rPr>
      <t>(7)</t>
    </r>
  </si>
  <si>
    <t>MF3-50-25L-6-15-PA</t>
  </si>
  <si>
    <r>
      <t xml:space="preserve">5 </t>
    </r>
    <r>
      <rPr>
        <sz val="10"/>
        <color theme="0" tint="-0.34998626667073579"/>
        <rFont val="Calibri"/>
        <family val="2"/>
        <charset val="204"/>
        <scheme val="minor"/>
      </rPr>
      <t>(6)</t>
    </r>
  </si>
  <si>
    <t>MF3-40-25L-5-15-PA</t>
  </si>
  <si>
    <r>
      <t xml:space="preserve">4 </t>
    </r>
    <r>
      <rPr>
        <sz val="10"/>
        <color theme="0" tint="-0.34998626667073579"/>
        <rFont val="Calibri"/>
        <family val="2"/>
        <charset val="204"/>
        <scheme val="minor"/>
      </rPr>
      <t>(5)</t>
    </r>
  </si>
  <si>
    <t>MF3-40-25L-4-15-PA</t>
  </si>
  <si>
    <r>
      <t xml:space="preserve">3 </t>
    </r>
    <r>
      <rPr>
        <sz val="10"/>
        <color theme="0" tint="-0.34998626667073579"/>
        <rFont val="Calibri"/>
        <family val="2"/>
        <charset val="204"/>
        <scheme val="minor"/>
      </rPr>
      <t>(4)</t>
    </r>
  </si>
  <si>
    <t>MF3-40-25L-3-15-PA</t>
  </si>
  <si>
    <r>
      <t xml:space="preserve">2 </t>
    </r>
    <r>
      <rPr>
        <sz val="10"/>
        <color theme="0" tint="-0.34998626667073579"/>
        <rFont val="Calibri"/>
        <family val="2"/>
        <charset val="204"/>
        <scheme val="minor"/>
      </rPr>
      <t>(3)</t>
    </r>
  </si>
  <si>
    <t>MF3-40-25L-2-15-PA</t>
  </si>
  <si>
    <t>Узел коллекторный этажный</t>
  </si>
  <si>
    <t>Ду 25 правое</t>
  </si>
  <si>
    <t>MF3-50-25R-10-15-PA</t>
  </si>
  <si>
    <r>
      <rPr>
        <b/>
        <sz val="11"/>
        <color theme="1"/>
        <rFont val="Calibri"/>
        <family val="2"/>
        <charset val="204"/>
        <scheme val="minor"/>
      </rPr>
      <t xml:space="preserve"> * Фитинги для присоединения счетчика и проставки не включены</t>
    </r>
    <r>
      <rPr>
        <sz val="11"/>
        <color theme="1"/>
        <rFont val="Calibri"/>
        <family val="2"/>
        <scheme val="minor"/>
      </rPr>
      <t xml:space="preserve"> (поставляются по запросу)</t>
    </r>
  </si>
  <si>
    <t>MF3-50-25R-9-15-PA</t>
  </si>
  <si>
    <r>
      <t xml:space="preserve"> &gt; </t>
    </r>
    <r>
      <rPr>
        <b/>
        <sz val="11"/>
        <color theme="1"/>
        <rFont val="Calibri"/>
        <family val="2"/>
        <charset val="204"/>
        <scheme val="minor"/>
      </rPr>
      <t>Возможность установки манометра или термометра на обратном коллектор</t>
    </r>
    <r>
      <rPr>
        <sz val="11"/>
        <color theme="1"/>
        <rFont val="Calibri"/>
        <family val="2"/>
        <scheme val="minor"/>
      </rPr>
      <t>е (по запросу)</t>
    </r>
  </si>
  <si>
    <t>MF3-50-25R-8-15-PA</t>
  </si>
  <si>
    <r>
      <t xml:space="preserve">&gt; </t>
    </r>
    <r>
      <rPr>
        <b/>
        <sz val="11"/>
        <rFont val="Calibri"/>
        <family val="2"/>
        <charset val="204"/>
        <scheme val="minor"/>
      </rPr>
      <t xml:space="preserve">Балансировочные клапаны BL.110 на отводах </t>
    </r>
    <r>
      <rPr>
        <sz val="11"/>
        <rFont val="Calibri"/>
        <family val="2"/>
        <charset val="204"/>
        <scheme val="minor"/>
      </rPr>
      <t>(комбинированный клапан: запорная и настроечная функции, присоединение датчика)</t>
    </r>
  </si>
  <si>
    <t>MF3-50-25R-7-15-PA</t>
  </si>
  <si>
    <r>
      <rPr>
        <b/>
        <sz val="11"/>
        <color theme="1"/>
        <rFont val="Calibri"/>
        <family val="2"/>
        <charset val="204"/>
        <scheme val="minor"/>
      </rPr>
      <t xml:space="preserve"> * Кран Маевского</t>
    </r>
    <r>
      <rPr>
        <sz val="11"/>
        <color theme="1"/>
        <rFont val="Calibri"/>
        <family val="2"/>
        <scheme val="minor"/>
      </rPr>
      <t xml:space="preserve"> (автоматический воздухоотводчик по запросу)</t>
    </r>
  </si>
  <si>
    <t>MF3-50-25R-6-15-PA</t>
  </si>
  <si>
    <t xml:space="preserve"> * Импульсная трубка монтируется в коллектор</t>
  </si>
  <si>
    <t>MF3-40-25R-5-15-PA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</si>
  <si>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Регулятор перепада давления</t>
    </r>
  </si>
  <si>
    <t>MF3-40-25R-4-15-PA</t>
  </si>
  <si>
    <r>
      <t>&gt;</t>
    </r>
    <r>
      <rPr>
        <b/>
        <sz val="11"/>
        <color theme="1"/>
        <rFont val="Calibri"/>
        <family val="2"/>
        <charset val="204"/>
        <scheme val="minor"/>
      </rPr>
      <t xml:space="preserve"> Подключение американка</t>
    </r>
    <r>
      <rPr>
        <sz val="11"/>
        <color theme="1"/>
        <rFont val="Calibri"/>
        <family val="2"/>
        <scheme val="minor"/>
      </rPr>
      <t xml:space="preserve"> (для удобства монтажа-демонтажа)</t>
    </r>
  </si>
  <si>
    <t>MF3-40-25R-3-15-PA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</si>
  <si>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Обвязка MVI</t>
    </r>
  </si>
  <si>
    <t>MF3-40-25R-2-15-PA</t>
  </si>
  <si>
    <t>Основные характеристики:</t>
  </si>
  <si>
    <t>Серия MF3 (Econom)</t>
  </si>
  <si>
    <t>MF2-50-25L-10-15-PA</t>
  </si>
  <si>
    <t>MF2-50-25L-9-15-PA</t>
  </si>
  <si>
    <t>MF2-50-25L-8-15-PA</t>
  </si>
  <si>
    <t>MF2-50-25L-7-15-PA</t>
  </si>
  <si>
    <t>MF2-50-25L-6-15-PA</t>
  </si>
  <si>
    <t>MF2-40-25L-5-15-PA</t>
  </si>
  <si>
    <t>MF2-40-25L-4-15-PA</t>
  </si>
  <si>
    <t>MF2-40-25L-3-15-PA</t>
  </si>
  <si>
    <t>MF2-40-25L-2-15-PA</t>
  </si>
  <si>
    <t>MF2-50-25R-10-15-PA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</si>
  <si>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Фитинги для присоединения счетчика и проставки включены в комплектацию</t>
    </r>
  </si>
  <si>
    <t>MF2-50-25R-9-15-PA</t>
  </si>
  <si>
    <t>MF2-50-25R-8-15-PA</t>
  </si>
  <si>
    <r>
      <t xml:space="preserve">&gt; </t>
    </r>
    <r>
      <rPr>
        <b/>
        <sz val="11"/>
        <rFont val="Calibri"/>
        <family val="2"/>
        <charset val="204"/>
        <scheme val="minor"/>
      </rPr>
      <t xml:space="preserve">Балансировочные клапаны BL.210 на отводах </t>
    </r>
    <r>
      <rPr>
        <sz val="11"/>
        <rFont val="Calibri"/>
        <family val="2"/>
        <charset val="204"/>
        <scheme val="minor"/>
      </rPr>
      <t>(удобная настройка и возможность измерения расхода)</t>
    </r>
  </si>
  <si>
    <t>MF2-50-25R-7-15-PA</t>
  </si>
  <si>
    <t>MF2-50-25R-6-15-PA</t>
  </si>
  <si>
    <t>MF2-40-25R-5-15-PA</t>
  </si>
  <si>
    <t>MF2-40-25R-4-15-PA</t>
  </si>
  <si>
    <t>MF2-40-25R-3-15-PA</t>
  </si>
  <si>
    <t>MF2-40-25R-2-15-PA</t>
  </si>
  <si>
    <t>Серия MF2 (Optimum)</t>
  </si>
  <si>
    <t>MF1-50-25L-10-15-PA</t>
  </si>
  <si>
    <t>MF1-50-25L-9-15-PA</t>
  </si>
  <si>
    <t>MF1-50-25L-8-15-PA</t>
  </si>
  <si>
    <t>MF1-50-25L-7-15-PA</t>
  </si>
  <si>
    <t>MF1-50-25L-6-15-PA</t>
  </si>
  <si>
    <t>MF1-40-25L-5-15-PA</t>
  </si>
  <si>
    <t>MF1-40-25L-4-15-PA</t>
  </si>
  <si>
    <t>MF1-40-25L-3-15-PA</t>
  </si>
  <si>
    <t>MF1-40-25L-2-15-PA</t>
  </si>
  <si>
    <t>MF1-50-25R-10-15-PA</t>
  </si>
  <si>
    <t>MF1-50-25R-9-15-PA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</si>
  <si>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Возможность установки манометра или термометра на</t>
    </r>
    <r>
      <rPr>
        <b/>
        <u/>
        <sz val="11"/>
        <color theme="1"/>
        <rFont val="Calibri"/>
        <family val="2"/>
        <charset val="204"/>
        <scheme val="minor"/>
      </rPr>
      <t xml:space="preserve"> каждом коллекторе</t>
    </r>
    <r>
      <rPr>
        <sz val="11"/>
        <color theme="1"/>
        <rFont val="Calibri"/>
        <family val="2"/>
        <scheme val="minor"/>
      </rPr>
      <t xml:space="preserve"> (по запросу)</t>
    </r>
  </si>
  <si>
    <t>MF1-50-25R-8-15-PA</t>
  </si>
  <si>
    <t>MF1-50-25R-7-15-PA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</si>
  <si>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Автоматический воздухоотводчик с запорным клапаном.</t>
    </r>
  </si>
  <si>
    <t>MF1-50-25R-6-15-PA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</si>
  <si>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Балансировочный клапан на подаче</t>
    </r>
    <r>
      <rPr>
        <sz val="11"/>
        <color theme="1"/>
        <rFont val="Calibri"/>
        <family val="2"/>
        <scheme val="minor"/>
      </rPr>
      <t xml:space="preserve"> (возможность более гибкой настройки)</t>
    </r>
  </si>
  <si>
    <t>MF1-40-25R-5-15-PA</t>
  </si>
  <si>
    <t>MF1-40-25R-4-15-PA</t>
  </si>
  <si>
    <t>MF1-40-25R-3-15-PA</t>
  </si>
  <si>
    <t>MF1-40-25R-2-15-PA</t>
  </si>
  <si>
    <t>Серия MF1 (Classic)</t>
  </si>
  <si>
    <t>Узлы коллекторные этажные</t>
  </si>
  <si>
    <r>
      <t>Кол-во рабочих отводов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</t>
    </r>
    <r>
      <rPr>
        <b/>
        <sz val="10"/>
        <color theme="0" tint="-0.34998626667073579"/>
        <rFont val="Calibri"/>
        <family val="2"/>
        <charset val="204"/>
        <scheme val="minor"/>
      </rPr>
      <t>(всего, включая дренажный)</t>
    </r>
  </si>
  <si>
    <t>Размер основного коллектора, Ду</t>
  </si>
  <si>
    <t>Присоед-е к трубопроводу</t>
  </si>
  <si>
    <t>"P"= проставки     "W"= водосчетчик</t>
  </si>
  <si>
    <t>25R</t>
  </si>
  <si>
    <t>"S"= нержавеющая сталь</t>
  </si>
  <si>
    <t>"B" = латунь (пока не поставляется)</t>
  </si>
  <si>
    <t>32S</t>
  </si>
  <si>
    <t>Тип коллектора. Водоснабжение. Поэтажный. Тип1</t>
  </si>
  <si>
    <t>MW1</t>
  </si>
  <si>
    <t>MW1-40S-25R-3-15-P</t>
  </si>
  <si>
    <t>Ду 20 левое</t>
  </si>
  <si>
    <t>MW2-40S-20L-8-15-P</t>
  </si>
  <si>
    <t>MW2-40S-20L-7-15-P</t>
  </si>
  <si>
    <t>MW2-40S-20L-6-15-P</t>
  </si>
  <si>
    <t>MW2-40S-20L-5-15-P</t>
  </si>
  <si>
    <t>MW2-40S-20L-4-15-P</t>
  </si>
  <si>
    <t>MW2-40S-20L-3-15-P</t>
  </si>
  <si>
    <t>MW2-40S-20L-2-15-P</t>
  </si>
  <si>
    <t>Узел коллекторный</t>
  </si>
  <si>
    <t>&gt; Возможность дооснащения термометром и/или манометром</t>
  </si>
  <si>
    <t>Ду 20 правое</t>
  </si>
  <si>
    <t>MW2-40S-20R-8-15-P</t>
  </si>
  <si>
    <t>&gt; Кран Маевского</t>
  </si>
  <si>
    <t>MW2-40S-20R-7-15-P</t>
  </si>
  <si>
    <t>&gt; Обратные клапаны с латунным сердечником на отводах</t>
  </si>
  <si>
    <t>MW2-40S-20R-6-15-P</t>
  </si>
  <si>
    <r>
      <t xml:space="preserve">&gt; Редукционные клапаны на отводах </t>
    </r>
    <r>
      <rPr>
        <sz val="11"/>
        <color theme="1"/>
        <rFont val="Calibri"/>
        <family val="2"/>
        <charset val="204"/>
        <scheme val="minor"/>
      </rPr>
      <t>(поршневого типа)</t>
    </r>
  </si>
  <si>
    <t>MW2-40S-20R-5-15-P</t>
  </si>
  <si>
    <t>MW2-40S-20R-4-15-P</t>
  </si>
  <si>
    <t>&gt; Коллектор из нержавеющей стали, толщина стенки 1,6мм.</t>
  </si>
  <si>
    <t>MW2-40S-20R-3-15-P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</si>
  <si>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Обвязка AquaHit</t>
    </r>
  </si>
  <si>
    <t>MW2-40S-20R-2-15-P</t>
  </si>
  <si>
    <t>Серия MW2 (редукторы на отводах)</t>
  </si>
  <si>
    <t>MW1-40S-20L-8-15-P</t>
  </si>
  <si>
    <t>MW1-40S-20L-7-15-P</t>
  </si>
  <si>
    <t>MW1-40S-20L-6-15-P</t>
  </si>
  <si>
    <t>MW1-40S-20L-5-15-P</t>
  </si>
  <si>
    <t>MW1-40S-20L-4-15-P</t>
  </si>
  <si>
    <t>MW1-40S-20L-3-15-P</t>
  </si>
  <si>
    <t>MW1-40S-20L-2-15-P</t>
  </si>
  <si>
    <t>MW1-40S-20R-8-15-P</t>
  </si>
  <si>
    <t>MW1-40S-20R-7-15-P</t>
  </si>
  <si>
    <t>MW1-40S-20R-6-15-P</t>
  </si>
  <si>
    <t>&gt; Редукционный клапан мембранного типа на основном коллекторе</t>
  </si>
  <si>
    <t>MW1-40S-20R-5-15-P</t>
  </si>
  <si>
    <t>MW1-40S-20R-4-15-P</t>
  </si>
  <si>
    <t>MW1-40S-20R-3-15-P</t>
  </si>
  <si>
    <t>MW1-40S-20R-2-15-P</t>
  </si>
  <si>
    <t>Серия MW1 (редуктор на магистрали)</t>
  </si>
  <si>
    <t>Узлы коллекторные для водоснабжения</t>
  </si>
  <si>
    <t>25x20x25</t>
  </si>
  <si>
    <t>SF.441.060506</t>
  </si>
  <si>
    <t>Техническая теплоизоляция и крепеж</t>
  </si>
  <si>
    <t>Трубки MVI в гофрокоробах толщ.4, диам.15, дл.10 м</t>
  </si>
  <si>
    <t>TTK.204.04</t>
  </si>
  <si>
    <t>15*4 mm</t>
  </si>
  <si>
    <t>TTC.204.04</t>
  </si>
  <si>
    <t xml:space="preserve">Трубки MVI в гофрокоробах толщ.4, диам.18, дл.10 м </t>
  </si>
  <si>
    <t>TTK.204.05</t>
  </si>
  <si>
    <t>18*4 mm</t>
  </si>
  <si>
    <t>TTC.204.05</t>
  </si>
  <si>
    <t xml:space="preserve">Трубки MVI в гофрокоробах толщ.4, диам.22, дл.10 м </t>
  </si>
  <si>
    <t>TTK.204.06</t>
  </si>
  <si>
    <t>22*4 mm</t>
  </si>
  <si>
    <t>TTC.204.06</t>
  </si>
  <si>
    <t xml:space="preserve">Трубки MVI в гофрокоробах толщ.4, диам.28, дл.10 м </t>
  </si>
  <si>
    <t>TTK.204.07</t>
  </si>
  <si>
    <t>28*4 mm</t>
  </si>
  <si>
    <t>TTC.204.07</t>
  </si>
  <si>
    <t xml:space="preserve">Трубки MVI в гофрокоробах толщ.4, диам.35, дл.10 м </t>
  </si>
  <si>
    <t>TTK.204.08</t>
  </si>
  <si>
    <t>35*4 mm</t>
  </si>
  <si>
    <t>TTC.204.08</t>
  </si>
  <si>
    <t xml:space="preserve">Трубки MVI толщ.6, диам.15 (2 метра) </t>
  </si>
  <si>
    <t>TTK.306.04</t>
  </si>
  <si>
    <t>15*6 mm</t>
  </si>
  <si>
    <t>TTC.306.04</t>
  </si>
  <si>
    <t xml:space="preserve">Трубки MVI толщ.6, диам.18 (2 метра) </t>
  </si>
  <si>
    <t>TTK.306.05</t>
  </si>
  <si>
    <t>18*6 mm</t>
  </si>
  <si>
    <t>TTC.306.05</t>
  </si>
  <si>
    <t>Трубки MVI толщ.6, диам.22 (2 метра)</t>
  </si>
  <si>
    <t>TTK.306.06</t>
  </si>
  <si>
    <t>22*6 mm</t>
  </si>
  <si>
    <t>TTC.306.06</t>
  </si>
  <si>
    <t xml:space="preserve">Трубки MVI толщ.6, диам.28 (2 метра) </t>
  </si>
  <si>
    <t>TTK.306.07</t>
  </si>
  <si>
    <t>28*6 mm</t>
  </si>
  <si>
    <t>TTC.306.07</t>
  </si>
  <si>
    <t xml:space="preserve">Трубки MVI толщ.6, диам.35 (2 метра) </t>
  </si>
  <si>
    <t>TTK.306.08</t>
  </si>
  <si>
    <t>35*6 mm</t>
  </si>
  <si>
    <t>TTC.306.08</t>
  </si>
  <si>
    <t xml:space="preserve">Трубки MVI толщ.9, диам.15 (2 метра) </t>
  </si>
  <si>
    <t>TTK.309.04</t>
  </si>
  <si>
    <t>15*9 mm</t>
  </si>
  <si>
    <t>TTC.309.04</t>
  </si>
  <si>
    <t xml:space="preserve">Трубки MVI толщ.9, диам.18 (2 метра) </t>
  </si>
  <si>
    <t>TTK.309.05</t>
  </si>
  <si>
    <t>18*9 mm</t>
  </si>
  <si>
    <t>TTC.309.05</t>
  </si>
  <si>
    <t xml:space="preserve">Трубки MVI толщ.9, диам.22 (2 метра) </t>
  </si>
  <si>
    <t>TTK.309.06</t>
  </si>
  <si>
    <t>22*9 mm</t>
  </si>
  <si>
    <t>TTC.309.06</t>
  </si>
  <si>
    <t xml:space="preserve">Трубки MVI толщ.9, диам.28 (2 метра) </t>
  </si>
  <si>
    <t>TTK.309.07</t>
  </si>
  <si>
    <t>28*9 mm</t>
  </si>
  <si>
    <t>TTC.309.07</t>
  </si>
  <si>
    <t xml:space="preserve">Трубки MVI толщ.9, диам.35 (2 метра) </t>
  </si>
  <si>
    <t>TTK.309.08</t>
  </si>
  <si>
    <t>32*9 mm</t>
  </si>
  <si>
    <t>TTC.309.08</t>
  </si>
  <si>
    <t xml:space="preserve">Лента MVI армированная самоклеящаяся 48 мм х 50 м </t>
  </si>
  <si>
    <t>TTL.050.01</t>
  </si>
  <si>
    <t>48 mm</t>
  </si>
  <si>
    <t>TTL.050.02</t>
  </si>
  <si>
    <t>TTL.050.03</t>
  </si>
  <si>
    <t>черняя</t>
  </si>
  <si>
    <t>TTL.050.04</t>
  </si>
  <si>
    <t>серебристо-серая</t>
  </si>
  <si>
    <t>TTM.001.03</t>
  </si>
  <si>
    <t>Лента демпферная MVI толщ. 8 мм, шир. 100 мм, дл. 25 п.м</t>
  </si>
  <si>
    <t>TTD.100.08</t>
  </si>
  <si>
    <t>8*100 mm</t>
  </si>
  <si>
    <t>Фильтры сетчатые чугунные</t>
  </si>
  <si>
    <t>Фильтры сетчатые чугунные, фланцевые</t>
  </si>
  <si>
    <t>Фильтр сетчатый, чугунный, фланцевый</t>
  </si>
  <si>
    <t>FF.310.08</t>
  </si>
  <si>
    <t>DN 040</t>
  </si>
  <si>
    <t>FF.310.09</t>
  </si>
  <si>
    <t>DN 050</t>
  </si>
  <si>
    <t>FF.310.10</t>
  </si>
  <si>
    <t>DN 065</t>
  </si>
  <si>
    <t>FF.310.11</t>
  </si>
  <si>
    <t>DN 080</t>
  </si>
  <si>
    <t>FF.310.12</t>
  </si>
  <si>
    <t>DN 100</t>
  </si>
  <si>
    <t>FF.310.13</t>
  </si>
  <si>
    <t>DN 125</t>
  </si>
  <si>
    <t>FF.310.14</t>
  </si>
  <si>
    <t>DN 150</t>
  </si>
  <si>
    <t>Дополнительные комплектующие для сетчатых фильтров</t>
  </si>
  <si>
    <t>Вставка магнитная,
для фильтра MVI типа FF</t>
  </si>
  <si>
    <t>FF.330.08</t>
  </si>
  <si>
    <t>для DN 040</t>
  </si>
  <si>
    <t>FF.330.09</t>
  </si>
  <si>
    <t>для DN 050</t>
  </si>
  <si>
    <t>FF.330.10</t>
  </si>
  <si>
    <t>для DN 065</t>
  </si>
  <si>
    <t>FF.330.11</t>
  </si>
  <si>
    <t>для DN 080</t>
  </si>
  <si>
    <t>FF.330.12</t>
  </si>
  <si>
    <t>для DN 100</t>
  </si>
  <si>
    <t>FF.330.13</t>
  </si>
  <si>
    <t>для DN 125</t>
  </si>
  <si>
    <t>FF.330.14</t>
  </si>
  <si>
    <t>для DN 150</t>
  </si>
  <si>
    <t>Прокладка уплотнительная
крышки фильтра MVI типа FF</t>
  </si>
  <si>
    <t>FF.340.08</t>
  </si>
  <si>
    <t>FF.340.09</t>
  </si>
  <si>
    <t>FF.340.10</t>
  </si>
  <si>
    <t>FF.340.11</t>
  </si>
  <si>
    <t>FF.340.12</t>
  </si>
  <si>
    <t>FF.340.13</t>
  </si>
  <si>
    <t>FF.340.14</t>
  </si>
  <si>
    <t>200 п.м.</t>
  </si>
  <si>
    <t>170 п.м.</t>
  </si>
  <si>
    <t>160 п.м.</t>
  </si>
  <si>
    <t xml:space="preserve">160 п.м. </t>
  </si>
  <si>
    <t>130 п.м.</t>
  </si>
  <si>
    <t>110 п.м.</t>
  </si>
  <si>
    <t>150 п.м.</t>
  </si>
  <si>
    <t>100 п.м.</t>
  </si>
  <si>
    <t>SF.640.04</t>
  </si>
  <si>
    <t>SF.430.07</t>
  </si>
  <si>
    <t>SF.651.04-L250</t>
  </si>
  <si>
    <t>SF.651.05-L250</t>
  </si>
  <si>
    <t>Материал комбинированный толщиной 3 мм с печатью (30 кв.м. - рулон 1,2 м х 25 метров)</t>
  </si>
  <si>
    <t>Штуцер для присоединения счетчика (комплект 2 штуки)</t>
  </si>
  <si>
    <t>BV.649.05</t>
  </si>
  <si>
    <t>3/4" х 9 мм</t>
  </si>
  <si>
    <t xml:space="preserve">Муфта аксиальная соединительная для ремонта труб </t>
  </si>
  <si>
    <t>SF.322.04</t>
  </si>
  <si>
    <t>16х2,0</t>
  </si>
  <si>
    <t>Клапан балансировочный (без возможности присоединения датчика температуры)</t>
  </si>
  <si>
    <r>
      <t xml:space="preserve">Труба металлопластиковая MVI </t>
    </r>
    <r>
      <rPr>
        <b/>
        <sz val="11"/>
        <color indexed="8"/>
        <rFont val="Arial"/>
        <family val="2"/>
        <charset val="204"/>
      </rPr>
      <t>Standard Plus                               PEXb-AL-PEXb                              (бесшовная) 
толщина алюминиевого слоя от 0,25 мм</t>
    </r>
  </si>
  <si>
    <t>TR.214.04</t>
  </si>
  <si>
    <t>TR.215.04</t>
  </si>
  <si>
    <t>TR.114.04</t>
  </si>
  <si>
    <t>TR.115.04</t>
  </si>
  <si>
    <t>TR.314.04</t>
  </si>
  <si>
    <t>TR.315.04</t>
  </si>
  <si>
    <t>3/4" EK</t>
  </si>
  <si>
    <t>Труба PEX-a для водоснабжения</t>
  </si>
  <si>
    <t>PE.520.04WO</t>
  </si>
  <si>
    <t>Труба из сшитого полиэтилена MVI PEX-a для водоснабжения</t>
  </si>
  <si>
    <r>
      <t>1/2"</t>
    </r>
    <r>
      <rPr>
        <b/>
        <sz val="11"/>
        <color rgb="FFFF0000"/>
        <rFont val="Calibri"/>
        <family val="2"/>
        <charset val="204"/>
        <scheme val="minor"/>
      </rPr>
      <t xml:space="preserve"> 
евроконус</t>
    </r>
  </si>
  <si>
    <r>
      <t xml:space="preserve">1/2" 
</t>
    </r>
    <r>
      <rPr>
        <b/>
        <sz val="11"/>
        <color rgb="FFFF0000"/>
        <rFont val="Calibri"/>
        <family val="2"/>
        <charset val="204"/>
        <scheme val="minor"/>
      </rPr>
      <t>евроконус</t>
    </r>
  </si>
  <si>
    <t>TF.100.04</t>
  </si>
  <si>
    <t>Фиксатор поворота угла 90° MVI D14-18 мм</t>
  </si>
  <si>
    <t>TF.100.05</t>
  </si>
  <si>
    <t>Фиксатор поворота угла 90° MVI D20 мм</t>
  </si>
  <si>
    <t>TF.100.06</t>
  </si>
  <si>
    <t>Фиксатор поворота угла 90° MVI D25 мм</t>
  </si>
  <si>
    <t>TS.100.09</t>
  </si>
  <si>
    <t>TS.100.10</t>
  </si>
  <si>
    <t>TS.100.11</t>
  </si>
  <si>
    <t>TS.125.09</t>
  </si>
  <si>
    <t>Скобы MVI 42 мм (в кассете для такера 25 шт)</t>
  </si>
  <si>
    <t>TS.125.10</t>
  </si>
  <si>
    <t>Скобы MVI 50 мм (в кассете для такера 25 шт)</t>
  </si>
  <si>
    <t>TF.110.01</t>
  </si>
  <si>
    <t>Шина фиксирующая MVI для труб диаметром 16-20 мм</t>
  </si>
  <si>
    <t>TZC.561.04</t>
  </si>
  <si>
    <t>Заглушка длинная MVI 1/2 синяя</t>
  </si>
  <si>
    <t>Заглушка длинная MVI 1/2 красная</t>
  </si>
  <si>
    <t>TZK.561.04</t>
  </si>
  <si>
    <t>16 мм</t>
  </si>
  <si>
    <t>20 мм</t>
  </si>
  <si>
    <t>25 мм</t>
  </si>
  <si>
    <t>42 мм</t>
  </si>
  <si>
    <t>50 мм</t>
  </si>
  <si>
    <t>55 мм</t>
  </si>
  <si>
    <t>16 - 20 мм</t>
  </si>
  <si>
    <t>Якорная скоба MVI для крепления труб теплого пола 42 мм (россыпь)</t>
  </si>
  <si>
    <t>Якорная скоба MVI для крепления труб теплого пола 50 мм (россыпь)</t>
  </si>
  <si>
    <t>Якорная скоба MVI для крепления труб теплого пола 55 мм (россыпь)</t>
  </si>
  <si>
    <t>SE.755.04</t>
  </si>
  <si>
    <t>SE.755.05</t>
  </si>
  <si>
    <t>SE.755.06</t>
  </si>
  <si>
    <t>SE.755.07</t>
  </si>
  <si>
    <t>SE.755.08</t>
  </si>
  <si>
    <t>SE.755.09</t>
  </si>
  <si>
    <t>Узел бокового подключения MVI 1/2"x3/4" Евроконус</t>
  </si>
  <si>
    <t>Трубка MVI для узла бокового подключения Д15х1м, нержавеющая сталь</t>
  </si>
  <si>
    <t>CTS.715.04</t>
  </si>
  <si>
    <t>CTS.714.04</t>
  </si>
  <si>
    <t>15 мм x L1m</t>
  </si>
  <si>
    <t>Комплект автоматической балансировки DP1 
(BL.510.XX + BL.210.XX)</t>
  </si>
  <si>
    <t>Комплект автоматической балансировки DP2 
(BL.510.XX + BL.220.XX)</t>
  </si>
  <si>
    <t>Комплект автоматической балансировки DP3 
(BL.510.XX + BV.630.XX)</t>
  </si>
  <si>
    <t>SF.610.07</t>
  </si>
  <si>
    <t>BL.611LF.04</t>
  </si>
  <si>
    <t>0,37-25</t>
  </si>
  <si>
    <t>BL.611LF.05</t>
  </si>
  <si>
    <t>0,86-25</t>
  </si>
  <si>
    <t>BL.611.04</t>
  </si>
  <si>
    <t>BL.611.05</t>
  </si>
  <si>
    <t>1,09-25</t>
  </si>
  <si>
    <t>BL.611.06</t>
  </si>
  <si>
    <t>1,77-25</t>
  </si>
  <si>
    <t>BL.611.07</t>
  </si>
  <si>
    <t>2,65-25</t>
  </si>
  <si>
    <t>Автоматический комбинированный балансировочный клапан (Италия)</t>
  </si>
  <si>
    <t>Комбинированный клапан
(малый расход)</t>
  </si>
  <si>
    <t>BL.612LF.04</t>
  </si>
  <si>
    <t>1,57-25</t>
  </si>
  <si>
    <t>BL.612LF.05</t>
  </si>
  <si>
    <t>2,63-25</t>
  </si>
  <si>
    <t>BL.612LF.06</t>
  </si>
  <si>
    <t>4,30-25</t>
  </si>
  <si>
    <t>Комбинированный клапан</t>
  </si>
  <si>
    <t>BL.612.04</t>
  </si>
  <si>
    <t>4,06-25</t>
  </si>
  <si>
    <t>BL.612.05</t>
  </si>
  <si>
    <t>4,34-25</t>
  </si>
  <si>
    <t>BL.612.06</t>
  </si>
  <si>
    <t>BL.612.07</t>
  </si>
  <si>
    <t>7,2-25</t>
  </si>
  <si>
    <t>BL.612.08</t>
  </si>
  <si>
    <t>13,94-25</t>
  </si>
  <si>
    <t>BL.612.09</t>
  </si>
  <si>
    <t>15,18-25</t>
  </si>
  <si>
    <t>Комбинированный клапан
фланцевый</t>
  </si>
  <si>
    <t>BL.650.10</t>
  </si>
  <si>
    <t>63,6-16</t>
  </si>
  <si>
    <t>BL.650.11</t>
  </si>
  <si>
    <t>96,6-16</t>
  </si>
  <si>
    <t>BL.650.12</t>
  </si>
  <si>
    <t>278-16</t>
  </si>
  <si>
    <t>BL.650.13</t>
  </si>
  <si>
    <t>332,1-16</t>
  </si>
  <si>
    <t>BL.650.14</t>
  </si>
  <si>
    <t>427,5-16</t>
  </si>
  <si>
    <t>Приводы для комбинированных клапанов (Италия)</t>
  </si>
  <si>
    <t>BLM.000.01</t>
  </si>
  <si>
    <t>для Ду65-80</t>
  </si>
  <si>
    <t>для Ду100-150</t>
  </si>
  <si>
    <t>Привод электричеcкий 
для клапанов серии BL.612
Ду15-32</t>
  </si>
  <si>
    <t>BLB.024.02</t>
  </si>
  <si>
    <t>BLB.024.01</t>
  </si>
  <si>
    <t>BLB.230.01</t>
  </si>
  <si>
    <t>Привод электричеcкий 
для клапанов серии BL.612
Ду40-50</t>
  </si>
  <si>
    <t>BLC.024.02</t>
  </si>
  <si>
    <t>BLC.230.01</t>
  </si>
  <si>
    <t>Привод электричеcкий 
для клапанов серии BL.650
Ду65-80</t>
  </si>
  <si>
    <t>BLD.024.02</t>
  </si>
  <si>
    <t>BLD.024.01</t>
  </si>
  <si>
    <t>Привод электричеcкий 
для клапанов серии BL.650
Ду100-150</t>
  </si>
  <si>
    <t>BLE.024.02</t>
  </si>
  <si>
    <t>BLE.230.01</t>
  </si>
  <si>
    <t>BL.230.16</t>
  </si>
  <si>
    <t>Ду250</t>
  </si>
  <si>
    <t>955,29-16</t>
  </si>
  <si>
    <t>Kvs-PN</t>
  </si>
  <si>
    <t>1,34- 10</t>
  </si>
  <si>
    <t>3,35- 10</t>
  </si>
  <si>
    <t>1,75-25</t>
  </si>
  <si>
    <t>2,87-25</t>
  </si>
  <si>
    <t>4,08-25</t>
  </si>
  <si>
    <t>6,71-25</t>
  </si>
  <si>
    <t>10,4-25</t>
  </si>
  <si>
    <t>15,06-25</t>
  </si>
  <si>
    <t>3,94-25</t>
  </si>
  <si>
    <t>5,33-25</t>
  </si>
  <si>
    <t>8,92-25</t>
  </si>
  <si>
    <t>16,68-25</t>
  </si>
  <si>
    <t>25,12-25</t>
  </si>
  <si>
    <t>36,98-25</t>
  </si>
  <si>
    <t>29,32-16</t>
  </si>
  <si>
    <t>47,63-16</t>
  </si>
  <si>
    <t>72,09-16</t>
  </si>
  <si>
    <t>103,68-16</t>
  </si>
  <si>
    <t>186,01-16</t>
  </si>
  <si>
    <t>307,78-16</t>
  </si>
  <si>
    <t>355,11-16</t>
  </si>
  <si>
    <t>790,63-16</t>
  </si>
  <si>
    <t>4,1-25</t>
  </si>
  <si>
    <t>4,9-25</t>
  </si>
  <si>
    <t>5-25</t>
  </si>
  <si>
    <t>11,4-25</t>
  </si>
  <si>
    <t>16,4-25</t>
  </si>
  <si>
    <t>17,9-25</t>
  </si>
  <si>
    <t>Пресс-фитинги</t>
  </si>
  <si>
    <t xml:space="preserve">Пресс-фитинг прямой равносторонний </t>
  </si>
  <si>
    <t>PF.522.04</t>
  </si>
  <si>
    <t>PF.522.05</t>
  </si>
  <si>
    <t>PF.522.06</t>
  </si>
  <si>
    <t>PF.522.07</t>
  </si>
  <si>
    <t>Пресс-фитинг прямой переходной</t>
  </si>
  <si>
    <t>PF.523.0405</t>
  </si>
  <si>
    <t>20х16</t>
  </si>
  <si>
    <t>PF.523.0406</t>
  </si>
  <si>
    <t>26х16</t>
  </si>
  <si>
    <t>PF.523.0506</t>
  </si>
  <si>
    <t>26х20</t>
  </si>
  <si>
    <t>PF.523.0607</t>
  </si>
  <si>
    <t>32х26</t>
  </si>
  <si>
    <t xml:space="preserve">Пресс-фитинг с переходом на наружную резьбу </t>
  </si>
  <si>
    <t>PF.520.0404</t>
  </si>
  <si>
    <t>16х1/2"</t>
  </si>
  <si>
    <t>PF.520.0504</t>
  </si>
  <si>
    <t>PF.520.0505</t>
  </si>
  <si>
    <t>PF.520.0605</t>
  </si>
  <si>
    <t>26x3/4"</t>
  </si>
  <si>
    <t>PF.520.0606</t>
  </si>
  <si>
    <t>26x1"</t>
  </si>
  <si>
    <t>PF.520.0706</t>
  </si>
  <si>
    <t>Пресс-фитинг с переходом на внутреннюю</t>
  </si>
  <si>
    <t>PF.521.0404</t>
  </si>
  <si>
    <t>PF.521.0504</t>
  </si>
  <si>
    <t>20х1/2"</t>
  </si>
  <si>
    <t>PF.521.0505</t>
  </si>
  <si>
    <t>20х3/4"</t>
  </si>
  <si>
    <t>PF.521.0605</t>
  </si>
  <si>
    <t>26х3/4"</t>
  </si>
  <si>
    <t>PF.521.0606</t>
  </si>
  <si>
    <t>26х1"</t>
  </si>
  <si>
    <t>PF.521.0706</t>
  </si>
  <si>
    <t>32х1"</t>
  </si>
  <si>
    <t>Пресс-фитинг угольник равносторонний</t>
  </si>
  <si>
    <t>PF.530.04</t>
  </si>
  <si>
    <t>PF.530.05</t>
  </si>
  <si>
    <t>PF.530.06</t>
  </si>
  <si>
    <t>PF.530.07</t>
  </si>
  <si>
    <t>Пресс-фитинг угольник с переходом на наружную резьбу</t>
  </si>
  <si>
    <t>PF.532.0404</t>
  </si>
  <si>
    <t>PF.532.0504</t>
  </si>
  <si>
    <t>PF.532.0505</t>
  </si>
  <si>
    <t>PF.532.0605</t>
  </si>
  <si>
    <t>PF.532.0606</t>
  </si>
  <si>
    <t>Пресс-фитинг угольник с переходом на внутреннюю резьбу</t>
  </si>
  <si>
    <t>PF.531.0404</t>
  </si>
  <si>
    <t>PF.531.0504</t>
  </si>
  <si>
    <t>PF.531.0505</t>
  </si>
  <si>
    <t>PF.531.0605</t>
  </si>
  <si>
    <t>PF.531.0606</t>
  </si>
  <si>
    <t>Пресс-фитинг тройник равносторонний</t>
  </si>
  <si>
    <t>PF.540.04</t>
  </si>
  <si>
    <t>PF.540.05</t>
  </si>
  <si>
    <t>PF.540.06</t>
  </si>
  <si>
    <t>PF.540.07</t>
  </si>
  <si>
    <t>Пресс-фитинг тройник переходной</t>
  </si>
  <si>
    <t>PF.541.040504</t>
  </si>
  <si>
    <t>PF.541.050404</t>
  </si>
  <si>
    <t>PF.541.050504</t>
  </si>
  <si>
    <t>PF.541.050405</t>
  </si>
  <si>
    <t>PF.541.050605</t>
  </si>
  <si>
    <t>20X26X20</t>
  </si>
  <si>
    <t>PF.541.060405</t>
  </si>
  <si>
    <t>26x16x20</t>
  </si>
  <si>
    <t>PF.541.060505</t>
  </si>
  <si>
    <t>26X20X20</t>
  </si>
  <si>
    <t>PF.541.060406</t>
  </si>
  <si>
    <t>26x16x26</t>
  </si>
  <si>
    <t>PF.541.060506</t>
  </si>
  <si>
    <t>26x20x26</t>
  </si>
  <si>
    <t>PF.541.070407</t>
  </si>
  <si>
    <t>PF.541.070507</t>
  </si>
  <si>
    <t>32X20X32</t>
  </si>
  <si>
    <t>PF.541.070607</t>
  </si>
  <si>
    <t>32X26X32</t>
  </si>
  <si>
    <t>Пресс-фитинг тройник с переходом на наружную резьбу</t>
  </si>
  <si>
    <t>PF.543.040404</t>
  </si>
  <si>
    <t>PF.543.050405</t>
  </si>
  <si>
    <t>Пресс-фитинг тройник с переходом на внутреннюю резьбу</t>
  </si>
  <si>
    <t>PF.542.040404</t>
  </si>
  <si>
    <t>PF.542.050405</t>
  </si>
  <si>
    <t>Пресс-фитинг угольник с креплением (водорозетка) внутренняя резьба</t>
  </si>
  <si>
    <t>PF.533.0404</t>
  </si>
  <si>
    <t>PF.533.0504</t>
  </si>
  <si>
    <r>
      <rPr>
        <b/>
        <sz val="11"/>
        <color theme="1"/>
        <rFont val="Calibri"/>
        <family val="2"/>
        <charset val="204"/>
        <scheme val="minor"/>
      </rPr>
      <t>24В</t>
    </r>
    <r>
      <rPr>
        <sz val="11"/>
        <color theme="1"/>
        <rFont val="Calibri"/>
        <family val="2"/>
        <charset val="204"/>
        <scheme val="minor"/>
      </rPr>
      <t xml:space="preserve"> с пропорциональным управлением</t>
    </r>
  </si>
  <si>
    <r>
      <t>24В</t>
    </r>
    <r>
      <rPr>
        <sz val="11"/>
        <color theme="1"/>
        <rFont val="Calibri"/>
        <family val="2"/>
        <charset val="204"/>
        <scheme val="minor"/>
      </rPr>
      <t xml:space="preserve"> с 3-x позиционным управлением</t>
    </r>
  </si>
  <si>
    <r>
      <t>230В</t>
    </r>
    <r>
      <rPr>
        <sz val="11"/>
        <color theme="1"/>
        <rFont val="Calibri"/>
        <family val="2"/>
        <charset val="204"/>
        <scheme val="minor"/>
      </rPr>
      <t xml:space="preserve"> с 3-х позиционным управлением</t>
    </r>
  </si>
  <si>
    <r>
      <t>230В</t>
    </r>
    <r>
      <rPr>
        <sz val="11"/>
        <color theme="1"/>
        <rFont val="Calibri"/>
        <family val="2"/>
        <charset val="204"/>
        <scheme val="minor"/>
      </rPr>
      <t xml:space="preserve"> с 3-x позиционным управлением</t>
    </r>
  </si>
  <si>
    <t>Привод ручной
для клапанов серии BL.650</t>
  </si>
  <si>
    <t>MW1-40S-25R-2-15-P</t>
  </si>
  <si>
    <t>MW1-40S-25R-4-15-P</t>
  </si>
  <si>
    <t>MW1-40S-25R-5-15-P</t>
  </si>
  <si>
    <t>MW1-40S-25R-6-15-P</t>
  </si>
  <si>
    <t>MW1-40S-25R-7-15-P</t>
  </si>
  <si>
    <t>MW1-40S-25R-8-15-P</t>
  </si>
  <si>
    <t>MW1-40S-25L-2-15-P</t>
  </si>
  <si>
    <t>MW1-40S-25L-3-15-P</t>
  </si>
  <si>
    <t>MW1-40S-25L-4-15-P</t>
  </si>
  <si>
    <t>MW1-40S-25L-5-15-P</t>
  </si>
  <si>
    <t>MW1-40S-25L-6-15-P</t>
  </si>
  <si>
    <t>MW1-40S-25L-7-15-P</t>
  </si>
  <si>
    <t>MW1-40S-25L-8-15-P</t>
  </si>
  <si>
    <t>MW2-40S-25R-2-15-P</t>
  </si>
  <si>
    <t>MW2-40S-25R-3-15-P</t>
  </si>
  <si>
    <t>MW2-40S-25R-4-15-P</t>
  </si>
  <si>
    <t>MW2-40S-25R-5-15-P</t>
  </si>
  <si>
    <t>MW2-40S-25R-6-15-P</t>
  </si>
  <si>
    <t>MW2-40S-25R-7-15-P</t>
  </si>
  <si>
    <t>MW2-40S-25R-8-15-P</t>
  </si>
  <si>
    <t>MW2-40S-25L-2-15-P</t>
  </si>
  <si>
    <t>MW2-40S-25L-3-15-P</t>
  </si>
  <si>
    <t>MW2-40S-25L-4-15-P</t>
  </si>
  <si>
    <t>MW2-40S-25L-5-15-P</t>
  </si>
  <si>
    <t>MW2-40S-25L-6-15-P</t>
  </si>
  <si>
    <t>MW2-40S-25L-7-15-P</t>
  </si>
  <si>
    <t>MW2-40S-25L-8-15-P</t>
  </si>
  <si>
    <t>SE.560.06</t>
  </si>
  <si>
    <r>
      <t xml:space="preserve"> Прайс лист
  </t>
    </r>
    <r>
      <rPr>
        <b/>
        <sz val="32"/>
        <color indexed="8"/>
        <rFont val="Calibri"/>
        <family val="2"/>
        <charset val="204"/>
      </rPr>
      <t>ООО «Термо-Ресурс»</t>
    </r>
    <r>
      <rPr>
        <b/>
        <sz val="26"/>
        <color indexed="8"/>
        <rFont val="Calibri"/>
        <family val="2"/>
        <charset val="204"/>
      </rPr>
      <t xml:space="preserve">                     </t>
    </r>
  </si>
  <si>
    <t xml:space="preserve"> Прайс лист
  ООО «Термо-Ресурс»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</si>
</sst>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64" formatCode="_-* #,##0_-;\-* #,##0_-;_-* &quot;-&quot;_-;_-@_-"/>
    <numFmt numFmtId="165" formatCode="#,##0.00\ [$₽-419]"/>
    <numFmt numFmtId="166" formatCode="#,##0\ _₽"/>
    <numFmt numFmtId="167" formatCode="0_);[Red]\(0\)"/>
    <numFmt numFmtId="168" formatCode="[$$-1009]#,##0.00"/>
    <numFmt numFmtId="169" formatCode="#,##0.00\ _₽"/>
    <numFmt numFmtId="170" formatCode="[$$-C09]#,##0"/>
    <numFmt numFmtId="171" formatCode="0.000000000"/>
    <numFmt numFmtId="172" formatCode="[$€-2]\ #,##0.00"/>
    <numFmt numFmtId="173" formatCode="#,##0.000000\ _₽"/>
    <numFmt numFmtId="174" formatCode="0.0000000000"/>
    <numFmt numFmtId="175" formatCode="[$$-C09]#,##0.00"/>
    <numFmt numFmtId="176" formatCode="_-* #,##0.00_р_._-;\-* #,##0.00_р_._-;_-* &quot;-&quot;??_р_._-;_-@_-"/>
    <numFmt numFmtId="177" formatCode="[$$-C09]#,##0.000;\-[$$-C09]#,##0.000"/>
    <numFmt numFmtId="178" formatCode="#,##0.00\ &quot;₽&quot;"/>
    <numFmt numFmtId="179" formatCode="[$$-409]#,##0.00"/>
    <numFmt numFmtId="180" formatCode="#,##0.0\ _₽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b/>
      <sz val="26"/>
      <color indexed="8"/>
      <name val="Calibri"/>
      <family val="2"/>
      <charset val="204"/>
    </font>
    <font>
      <b/>
      <sz val="32"/>
      <color indexed="8"/>
      <name val="Calibri"/>
      <family val="2"/>
      <charset val="204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宋体"/>
      <family val="3"/>
      <charset val="134"/>
    </font>
    <font>
      <sz val="12"/>
      <name val="宋体"/>
      <charset val="134"/>
    </font>
    <font>
      <sz val="11"/>
      <name val="宋体"/>
      <charset val="134"/>
    </font>
    <font>
      <b/>
      <sz val="10"/>
      <name val="Arial"/>
      <family val="2"/>
    </font>
    <font>
      <b/>
      <sz val="11"/>
      <color indexed="10"/>
      <name val="Calibri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rgb="FFFF0000"/>
      <name val="Calibri"/>
      <family val="2"/>
      <charset val="204"/>
      <scheme val="minor"/>
    </font>
    <font>
      <sz val="11"/>
      <color theme="1"/>
      <name val="Calibri"/>
      <family val="3"/>
      <charset val="13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4"/>
      <color rgb="FF000000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b/>
      <sz val="20"/>
      <color rgb="FFFFFF00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name val="宋体"/>
      <family val="3"/>
      <charset val="134"/>
    </font>
    <font>
      <b/>
      <sz val="1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6"/>
      <color theme="1"/>
      <name val="Calibri"/>
      <family val="3"/>
      <charset val="134"/>
      <scheme val="minor"/>
    </font>
    <font>
      <sz val="11"/>
      <color rgb="FF7030A0"/>
      <name val="Calibri"/>
      <family val="2"/>
      <scheme val="minor"/>
    </font>
    <font>
      <b/>
      <u/>
      <sz val="14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sz val="11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sz val="8"/>
      <name val="Calibri"/>
      <family val="2"/>
      <scheme val="minor"/>
    </font>
    <font>
      <sz val="11"/>
      <name val="Calibri"/>
      <family val="2"/>
      <charset val="204"/>
    </font>
    <font>
      <sz val="11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7DEE8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34">
    <xf numFmtId="165" fontId="0" fillId="0" borderId="0"/>
    <xf numFmtId="0" fontId="53" fillId="0" borderId="0" applyNumberFormat="0" applyFill="0" applyBorder="0" applyAlignment="0" applyProtection="0"/>
    <xf numFmtId="170" fontId="60" fillId="0" borderId="0">
      <alignment vertical="center"/>
    </xf>
    <xf numFmtId="0" fontId="57" fillId="0" borderId="0"/>
    <xf numFmtId="0" fontId="57" fillId="0" borderId="0"/>
    <xf numFmtId="0" fontId="57" fillId="0" borderId="0"/>
    <xf numFmtId="176" fontId="45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8" fillId="0" borderId="0">
      <alignment vertical="center"/>
    </xf>
    <xf numFmtId="0" fontId="53" fillId="0" borderId="0"/>
    <xf numFmtId="165" fontId="62" fillId="0" borderId="0">
      <alignment vertical="center"/>
    </xf>
    <xf numFmtId="170" fontId="52" fillId="0" borderId="0" applyProtection="0">
      <alignment vertical="center"/>
    </xf>
    <xf numFmtId="175" fontId="54" fillId="0" borderId="0">
      <alignment vertical="center"/>
    </xf>
    <xf numFmtId="165" fontId="58" fillId="0" borderId="0"/>
    <xf numFmtId="0" fontId="50" fillId="0" borderId="0">
      <alignment vertical="center"/>
    </xf>
    <xf numFmtId="165" fontId="62" fillId="0" borderId="0">
      <alignment vertical="center"/>
    </xf>
    <xf numFmtId="165" fontId="62" fillId="0" borderId="0">
      <alignment vertical="center"/>
    </xf>
    <xf numFmtId="170" fontId="62" fillId="0" borderId="0">
      <alignment vertical="center"/>
    </xf>
    <xf numFmtId="0" fontId="62" fillId="0" borderId="0">
      <alignment vertical="center"/>
    </xf>
    <xf numFmtId="0" fontId="58" fillId="0" borderId="0">
      <alignment vertical="center"/>
    </xf>
    <xf numFmtId="0" fontId="53" fillId="0" borderId="0">
      <alignment vertical="center"/>
    </xf>
    <xf numFmtId="0" fontId="82" fillId="0" borderId="0" applyNumberFormat="0" applyFill="0" applyBorder="0" applyAlignment="0" applyProtection="0"/>
    <xf numFmtId="177" fontId="62" fillId="0" borderId="0">
      <alignment vertical="center"/>
    </xf>
    <xf numFmtId="0" fontId="32" fillId="0" borderId="0">
      <alignment vertical="center"/>
    </xf>
    <xf numFmtId="165" fontId="32" fillId="0" borderId="0"/>
    <xf numFmtId="0" fontId="32" fillId="0" borderId="0">
      <alignment vertical="center"/>
    </xf>
    <xf numFmtId="0" fontId="29" fillId="0" borderId="0">
      <alignment vertical="center"/>
    </xf>
    <xf numFmtId="165" fontId="29" fillId="0" borderId="0"/>
    <xf numFmtId="0" fontId="29" fillId="0" borderId="0">
      <alignment vertical="center"/>
    </xf>
    <xf numFmtId="0" fontId="29" fillId="0" borderId="0">
      <alignment vertical="center"/>
    </xf>
    <xf numFmtId="165" fontId="29" fillId="0" borderId="0"/>
    <xf numFmtId="0" fontId="29" fillId="0" borderId="0">
      <alignment vertical="center"/>
    </xf>
    <xf numFmtId="165" fontId="62" fillId="0" borderId="0"/>
    <xf numFmtId="164" fontId="101" fillId="0" borderId="0">
      <alignment vertical="center"/>
    </xf>
  </cellStyleXfs>
  <cellXfs count="1457">
    <xf numFmtId="165" fontId="0" fillId="0" borderId="0" xfId="0"/>
    <xf numFmtId="165" fontId="63" fillId="0" borderId="1" xfId="0" applyFont="1" applyFill="1" applyBorder="1" applyAlignment="1">
      <alignment horizontal="center" vertical="center"/>
    </xf>
    <xf numFmtId="49" fontId="59" fillId="3" borderId="2" xfId="16" applyNumberFormat="1" applyFont="1" applyFill="1" applyBorder="1" applyAlignment="1">
      <alignment horizontal="center" vertical="center" wrapText="1"/>
    </xf>
    <xf numFmtId="166" fontId="64" fillId="0" borderId="1" xfId="0" applyNumberFormat="1" applyFont="1" applyFill="1" applyBorder="1" applyAlignment="1">
      <alignment horizontal="center" vertical="center"/>
    </xf>
    <xf numFmtId="49" fontId="59" fillId="3" borderId="1" xfId="16" applyNumberFormat="1" applyFont="1" applyFill="1" applyBorder="1" applyAlignment="1">
      <alignment horizontal="center" vertical="center" wrapText="1"/>
    </xf>
    <xf numFmtId="49" fontId="59" fillId="3" borderId="3" xfId="16" applyNumberFormat="1" applyFont="1" applyFill="1" applyBorder="1" applyAlignment="1">
      <alignment horizontal="center" vertical="center" wrapText="1"/>
    </xf>
    <xf numFmtId="49" fontId="59" fillId="3" borderId="4" xfId="16" applyNumberFormat="1" applyFont="1" applyFill="1" applyBorder="1" applyAlignment="1">
      <alignment horizontal="center" vertical="center" wrapText="1"/>
    </xf>
    <xf numFmtId="165" fontId="59" fillId="0" borderId="4" xfId="0" applyFont="1" applyBorder="1" applyAlignment="1">
      <alignment horizontal="center" vertical="center"/>
    </xf>
    <xf numFmtId="165" fontId="59" fillId="0" borderId="3" xfId="0" applyFont="1" applyBorder="1" applyAlignment="1">
      <alignment horizontal="center" vertical="center"/>
    </xf>
    <xf numFmtId="165" fontId="58" fillId="0" borderId="0" xfId="0" applyFont="1" applyAlignment="1">
      <alignment vertical="center"/>
    </xf>
    <xf numFmtId="166" fontId="58" fillId="3" borderId="1" xfId="15" applyNumberFormat="1" applyFont="1" applyFill="1" applyBorder="1" applyAlignment="1">
      <alignment horizontal="center" vertical="center"/>
    </xf>
    <xf numFmtId="168" fontId="58" fillId="4" borderId="5" xfId="15" applyNumberFormat="1" applyFont="1" applyFill="1" applyBorder="1" applyAlignment="1">
      <alignment horizontal="center" vertical="center"/>
    </xf>
    <xf numFmtId="165" fontId="65" fillId="5" borderId="6" xfId="15" applyNumberFormat="1" applyFont="1" applyFill="1" applyBorder="1" applyAlignment="1">
      <alignment horizontal="center" vertical="center"/>
    </xf>
    <xf numFmtId="165" fontId="58" fillId="0" borderId="0" xfId="0" applyFont="1" applyAlignment="1">
      <alignment horizontal="center" vertical="center"/>
    </xf>
    <xf numFmtId="166" fontId="58" fillId="3" borderId="3" xfId="15" applyNumberFormat="1" applyFont="1" applyFill="1" applyBorder="1" applyAlignment="1">
      <alignment horizontal="center" vertical="center"/>
    </xf>
    <xf numFmtId="168" fontId="58" fillId="4" borderId="7" xfId="15" applyNumberFormat="1" applyFont="1" applyFill="1" applyBorder="1" applyAlignment="1">
      <alignment horizontal="center" vertical="center"/>
    </xf>
    <xf numFmtId="165" fontId="65" fillId="5" borderId="8" xfId="15" applyNumberFormat="1" applyFont="1" applyFill="1" applyBorder="1" applyAlignment="1">
      <alignment horizontal="center" vertical="center"/>
    </xf>
    <xf numFmtId="166" fontId="58" fillId="3" borderId="4" xfId="15" applyNumberFormat="1" applyFont="1" applyFill="1" applyBorder="1" applyAlignment="1">
      <alignment horizontal="center" vertical="center"/>
    </xf>
    <xf numFmtId="168" fontId="58" fillId="4" borderId="9" xfId="15" applyNumberFormat="1" applyFont="1" applyFill="1" applyBorder="1" applyAlignment="1">
      <alignment horizontal="center" vertical="center"/>
    </xf>
    <xf numFmtId="165" fontId="65" fillId="5" borderId="10" xfId="15" applyNumberFormat="1" applyFont="1" applyFill="1" applyBorder="1" applyAlignment="1">
      <alignment horizontal="center" vertical="center"/>
    </xf>
    <xf numFmtId="166" fontId="58" fillId="3" borderId="1" xfId="15" applyNumberFormat="1" applyFont="1" applyFill="1" applyBorder="1" applyAlignment="1">
      <alignment horizontal="center" vertical="center" wrapText="1"/>
    </xf>
    <xf numFmtId="166" fontId="58" fillId="3" borderId="3" xfId="15" applyNumberFormat="1" applyFont="1" applyFill="1" applyBorder="1" applyAlignment="1">
      <alignment horizontal="center" vertical="center" wrapText="1"/>
    </xf>
    <xf numFmtId="166" fontId="58" fillId="3" borderId="4" xfId="15" applyNumberFormat="1" applyFont="1" applyFill="1" applyBorder="1" applyAlignment="1">
      <alignment horizontal="center" vertical="center" wrapText="1"/>
    </xf>
    <xf numFmtId="166" fontId="64" fillId="3" borderId="1" xfId="13" applyNumberFormat="1" applyFont="1" applyFill="1" applyBorder="1" applyAlignment="1" applyProtection="1">
      <alignment horizontal="center" vertical="center" wrapText="1"/>
      <protection hidden="1"/>
    </xf>
    <xf numFmtId="166" fontId="64" fillId="3" borderId="3" xfId="13" applyNumberFormat="1" applyFont="1" applyFill="1" applyBorder="1" applyAlignment="1" applyProtection="1">
      <alignment horizontal="center" vertical="center" wrapText="1"/>
      <protection hidden="1"/>
    </xf>
    <xf numFmtId="168" fontId="58" fillId="4" borderId="9" xfId="0" applyNumberFormat="1" applyFont="1" applyFill="1" applyBorder="1" applyAlignment="1">
      <alignment horizontal="center" vertical="center"/>
    </xf>
    <xf numFmtId="165" fontId="65" fillId="5" borderId="10" xfId="0" applyNumberFormat="1" applyFont="1" applyFill="1" applyBorder="1" applyAlignment="1">
      <alignment horizontal="center" vertical="center"/>
    </xf>
    <xf numFmtId="165" fontId="58" fillId="3" borderId="2" xfId="15" applyFont="1" applyFill="1" applyBorder="1" applyAlignment="1">
      <alignment horizontal="left" vertical="center"/>
    </xf>
    <xf numFmtId="166" fontId="58" fillId="3" borderId="2" xfId="15" applyNumberFormat="1" applyFont="1" applyFill="1" applyBorder="1" applyAlignment="1">
      <alignment horizontal="center" vertical="center" wrapText="1"/>
    </xf>
    <xf numFmtId="168" fontId="66" fillId="6" borderId="7" xfId="0" applyNumberFormat="1" applyFont="1" applyFill="1" applyBorder="1" applyAlignment="1" applyProtection="1">
      <alignment horizontal="center" vertical="center"/>
    </xf>
    <xf numFmtId="168" fontId="58" fillId="4" borderId="7" xfId="0" applyNumberFormat="1" applyFont="1" applyFill="1" applyBorder="1" applyAlignment="1">
      <alignment horizontal="center" vertical="center"/>
    </xf>
    <xf numFmtId="165" fontId="65" fillId="5" borderId="8" xfId="0" applyNumberFormat="1" applyFont="1" applyFill="1" applyBorder="1" applyAlignment="1">
      <alignment horizontal="center" vertical="center"/>
    </xf>
    <xf numFmtId="166" fontId="58" fillId="0" borderId="1" xfId="0" applyNumberFormat="1" applyFont="1" applyBorder="1" applyAlignment="1">
      <alignment horizontal="center" vertical="center"/>
    </xf>
    <xf numFmtId="165" fontId="65" fillId="5" borderId="11" xfId="15" applyNumberFormat="1" applyFont="1" applyFill="1" applyBorder="1" applyAlignment="1">
      <alignment horizontal="center" vertical="center"/>
    </xf>
    <xf numFmtId="168" fontId="58" fillId="4" borderId="9" xfId="0" applyNumberFormat="1" applyFont="1" applyFill="1" applyBorder="1" applyAlignment="1">
      <alignment vertical="center"/>
    </xf>
    <xf numFmtId="165" fontId="65" fillId="5" borderId="10" xfId="0" applyNumberFormat="1" applyFont="1" applyFill="1" applyBorder="1" applyAlignment="1">
      <alignment vertical="center"/>
    </xf>
    <xf numFmtId="168" fontId="58" fillId="4" borderId="7" xfId="0" applyNumberFormat="1" applyFont="1" applyFill="1" applyBorder="1" applyAlignment="1">
      <alignment vertical="center"/>
    </xf>
    <xf numFmtId="165" fontId="65" fillId="5" borderId="8" xfId="0" applyNumberFormat="1" applyFont="1" applyFill="1" applyBorder="1" applyAlignment="1">
      <alignment vertical="center"/>
    </xf>
    <xf numFmtId="166" fontId="58" fillId="3" borderId="1" xfId="0" applyNumberFormat="1" applyFont="1" applyFill="1" applyBorder="1" applyAlignment="1">
      <alignment horizontal="center" vertical="center"/>
    </xf>
    <xf numFmtId="166" fontId="58" fillId="3" borderId="3" xfId="0" applyNumberFormat="1" applyFont="1" applyFill="1" applyBorder="1" applyAlignment="1">
      <alignment horizontal="center" vertical="center"/>
    </xf>
    <xf numFmtId="166" fontId="58" fillId="3" borderId="4" xfId="0" applyNumberFormat="1" applyFont="1" applyFill="1" applyBorder="1" applyAlignment="1">
      <alignment horizontal="center" vertical="center"/>
    </xf>
    <xf numFmtId="167" fontId="67" fillId="3" borderId="3" xfId="15" applyNumberFormat="1" applyFont="1" applyFill="1" applyBorder="1" applyAlignment="1">
      <alignment horizontal="center" vertical="center" wrapText="1"/>
    </xf>
    <xf numFmtId="0" fontId="58" fillId="3" borderId="1" xfId="16" applyNumberFormat="1" applyFont="1" applyFill="1" applyBorder="1" applyAlignment="1">
      <alignment horizontal="left" vertical="center"/>
    </xf>
    <xf numFmtId="0" fontId="58" fillId="3" borderId="3" xfId="16" applyNumberFormat="1" applyFont="1" applyFill="1" applyBorder="1" applyAlignment="1">
      <alignment horizontal="left" vertical="center"/>
    </xf>
    <xf numFmtId="0" fontId="58" fillId="3" borderId="4" xfId="16" applyNumberFormat="1" applyFont="1" applyFill="1" applyBorder="1" applyAlignment="1">
      <alignment horizontal="left" vertical="center"/>
    </xf>
    <xf numFmtId="167" fontId="67" fillId="3" borderId="1" xfId="15" applyNumberFormat="1" applyFont="1" applyFill="1" applyBorder="1" applyAlignment="1">
      <alignment horizontal="center" vertical="center" wrapText="1"/>
    </xf>
    <xf numFmtId="167" fontId="67" fillId="3" borderId="4" xfId="15" applyNumberFormat="1" applyFont="1" applyFill="1" applyBorder="1" applyAlignment="1">
      <alignment horizontal="center" vertical="center" wrapText="1"/>
    </xf>
    <xf numFmtId="167" fontId="66" fillId="0" borderId="3" xfId="18" applyNumberFormat="1" applyFont="1" applyFill="1" applyBorder="1" applyAlignment="1">
      <alignment horizontal="center" vertical="center" wrapText="1"/>
    </xf>
    <xf numFmtId="165" fontId="59" fillId="0" borderId="0" xfId="0" applyFont="1" applyAlignment="1">
      <alignment horizontal="center" vertical="center"/>
    </xf>
    <xf numFmtId="166" fontId="58" fillId="0" borderId="0" xfId="0" applyNumberFormat="1" applyFont="1" applyAlignment="1">
      <alignment horizontal="center" vertical="center"/>
    </xf>
    <xf numFmtId="168" fontId="58" fillId="0" borderId="0" xfId="0" applyNumberFormat="1" applyFont="1" applyAlignment="1">
      <alignment vertical="center"/>
    </xf>
    <xf numFmtId="165" fontId="65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166" fontId="64" fillId="3" borderId="4" xfId="13" applyNumberFormat="1" applyFont="1" applyFill="1" applyBorder="1" applyAlignment="1" applyProtection="1">
      <alignment horizontal="center" vertical="center" wrapText="1"/>
      <protection hidden="1"/>
    </xf>
    <xf numFmtId="165" fontId="65" fillId="5" borderId="6" xfId="0" applyNumberFormat="1" applyFont="1" applyFill="1" applyBorder="1" applyAlignment="1">
      <alignment horizontal="center" vertical="center"/>
    </xf>
    <xf numFmtId="165" fontId="65" fillId="5" borderId="12" xfId="0" applyNumberFormat="1" applyFont="1" applyFill="1" applyBorder="1" applyAlignment="1">
      <alignment horizontal="center" vertical="center"/>
    </xf>
    <xf numFmtId="168" fontId="58" fillId="4" borderId="13" xfId="0" applyNumberFormat="1" applyFont="1" applyFill="1" applyBorder="1" applyAlignment="1">
      <alignment horizontal="center" vertical="center"/>
    </xf>
    <xf numFmtId="166" fontId="58" fillId="0" borderId="4" xfId="0" applyNumberFormat="1" applyFont="1" applyBorder="1" applyAlignment="1">
      <alignment horizontal="center" vertical="center"/>
    </xf>
    <xf numFmtId="166" fontId="58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8" fontId="58" fillId="4" borderId="14" xfId="15" applyNumberFormat="1" applyFont="1" applyFill="1" applyBorder="1" applyAlignment="1">
      <alignment horizontal="center" vertical="center"/>
    </xf>
    <xf numFmtId="168" fontId="58" fillId="4" borderId="15" xfId="15" applyNumberFormat="1" applyFont="1" applyFill="1" applyBorder="1" applyAlignment="1">
      <alignment horizontal="center" vertical="center"/>
    </xf>
    <xf numFmtId="165" fontId="58" fillId="3" borderId="16" xfId="15" applyFont="1" applyFill="1" applyBorder="1" applyAlignment="1">
      <alignment horizontal="left" vertical="center"/>
    </xf>
    <xf numFmtId="49" fontId="59" fillId="3" borderId="16" xfId="16" applyNumberFormat="1" applyFont="1" applyFill="1" applyBorder="1" applyAlignment="1">
      <alignment horizontal="center" vertical="center" wrapText="1"/>
    </xf>
    <xf numFmtId="166" fontId="58" fillId="3" borderId="16" xfId="15" applyNumberFormat="1" applyFont="1" applyFill="1" applyBorder="1" applyAlignment="1">
      <alignment horizontal="center" vertical="center" wrapText="1"/>
    </xf>
    <xf numFmtId="165" fontId="65" fillId="5" borderId="12" xfId="0" applyNumberFormat="1" applyFont="1" applyFill="1" applyBorder="1" applyAlignment="1">
      <alignment vertical="center"/>
    </xf>
    <xf numFmtId="165" fontId="59" fillId="3" borderId="2" xfId="16" applyFont="1" applyFill="1" applyBorder="1" applyAlignment="1">
      <alignment horizontal="center" vertical="center" wrapText="1"/>
    </xf>
    <xf numFmtId="168" fontId="66" fillId="6" borderId="5" xfId="0" applyNumberFormat="1" applyFont="1" applyFill="1" applyBorder="1" applyAlignment="1" applyProtection="1">
      <alignment horizontal="center" vertical="center"/>
    </xf>
    <xf numFmtId="165" fontId="65" fillId="5" borderId="17" xfId="15" applyNumberFormat="1" applyFont="1" applyFill="1" applyBorder="1" applyAlignment="1">
      <alignment horizontal="center" vertical="center"/>
    </xf>
    <xf numFmtId="165" fontId="65" fillId="5" borderId="18" xfId="15" applyNumberFormat="1" applyFont="1" applyFill="1" applyBorder="1" applyAlignment="1">
      <alignment horizontal="center" vertical="center"/>
    </xf>
    <xf numFmtId="165" fontId="65" fillId="5" borderId="19" xfId="15" applyNumberFormat="1" applyFont="1" applyFill="1" applyBorder="1" applyAlignment="1">
      <alignment horizontal="center" vertical="center"/>
    </xf>
    <xf numFmtId="168" fontId="58" fillId="4" borderId="14" xfId="0" applyNumberFormat="1" applyFont="1" applyFill="1" applyBorder="1" applyAlignment="1">
      <alignment vertical="center"/>
    </xf>
    <xf numFmtId="168" fontId="58" fillId="4" borderId="20" xfId="0" applyNumberFormat="1" applyFont="1" applyFill="1" applyBorder="1" applyAlignment="1">
      <alignment vertical="center"/>
    </xf>
    <xf numFmtId="168" fontId="58" fillId="4" borderId="20" xfId="15" applyNumberFormat="1" applyFont="1" applyFill="1" applyBorder="1" applyAlignment="1">
      <alignment horizontal="center" vertical="center"/>
    </xf>
    <xf numFmtId="168" fontId="58" fillId="4" borderId="21" xfId="0" applyNumberFormat="1" applyFont="1" applyFill="1" applyBorder="1" applyAlignment="1">
      <alignment vertical="center"/>
    </xf>
    <xf numFmtId="165" fontId="65" fillId="5" borderId="18" xfId="0" applyNumberFormat="1" applyFont="1" applyFill="1" applyBorder="1" applyAlignment="1">
      <alignment vertical="center"/>
    </xf>
    <xf numFmtId="165" fontId="65" fillId="5" borderId="19" xfId="0" applyNumberFormat="1" applyFont="1" applyFill="1" applyBorder="1" applyAlignment="1">
      <alignment vertical="center"/>
    </xf>
    <xf numFmtId="165" fontId="65" fillId="5" borderId="22" xfId="0" applyNumberFormat="1" applyFont="1" applyFill="1" applyBorder="1" applyAlignment="1">
      <alignment vertical="center"/>
    </xf>
    <xf numFmtId="166" fontId="58" fillId="0" borderId="16" xfId="0" applyNumberFormat="1" applyFont="1" applyBorder="1" applyAlignment="1">
      <alignment horizontal="center" vertical="center"/>
    </xf>
    <xf numFmtId="171" fontId="58" fillId="0" borderId="23" xfId="0" applyNumberFormat="1" applyFont="1" applyBorder="1" applyAlignment="1">
      <alignment horizontal="center" vertical="center"/>
    </xf>
    <xf numFmtId="171" fontId="58" fillId="0" borderId="0" xfId="0" applyNumberFormat="1" applyFont="1" applyBorder="1" applyAlignment="1">
      <alignment horizontal="center" vertical="center"/>
    </xf>
    <xf numFmtId="171" fontId="58" fillId="0" borderId="24" xfId="0" applyNumberFormat="1" applyFont="1" applyBorder="1" applyAlignment="1">
      <alignment horizontal="center" vertical="center"/>
    </xf>
    <xf numFmtId="171" fontId="58" fillId="0" borderId="3" xfId="0" applyNumberFormat="1" applyFont="1" applyBorder="1" applyAlignment="1">
      <alignment horizontal="center" vertical="center"/>
    </xf>
    <xf numFmtId="171" fontId="58" fillId="0" borderId="4" xfId="0" applyNumberFormat="1" applyFont="1" applyBorder="1" applyAlignment="1">
      <alignment horizontal="center" vertical="center"/>
    </xf>
    <xf numFmtId="171" fontId="58" fillId="0" borderId="1" xfId="0" applyNumberFormat="1" applyFont="1" applyBorder="1" applyAlignment="1">
      <alignment horizontal="center" vertical="center"/>
    </xf>
    <xf numFmtId="171" fontId="58" fillId="0" borderId="2" xfId="0" applyNumberFormat="1" applyFont="1" applyBorder="1" applyAlignment="1">
      <alignment horizontal="center" vertical="center"/>
    </xf>
    <xf numFmtId="171" fontId="58" fillId="0" borderId="0" xfId="0" applyNumberFormat="1" applyFont="1" applyAlignment="1">
      <alignment horizontal="center" vertical="center"/>
    </xf>
    <xf numFmtId="168" fontId="68" fillId="5" borderId="18" xfId="15" applyNumberFormat="1" applyFont="1" applyFill="1" applyBorder="1" applyAlignment="1">
      <alignment horizontal="center" vertical="center"/>
    </xf>
    <xf numFmtId="172" fontId="69" fillId="5" borderId="25" xfId="0" applyNumberFormat="1" applyFont="1" applyFill="1" applyBorder="1" applyAlignment="1">
      <alignment horizontal="center" vertical="center"/>
    </xf>
    <xf numFmtId="168" fontId="58" fillId="4" borderId="14" xfId="0" applyNumberFormat="1" applyFont="1" applyFill="1" applyBorder="1" applyAlignment="1">
      <alignment horizontal="center" vertical="center"/>
    </xf>
    <xf numFmtId="168" fontId="58" fillId="4" borderId="20" xfId="0" applyNumberFormat="1" applyFont="1" applyFill="1" applyBorder="1" applyAlignment="1">
      <alignment horizontal="center" vertical="center"/>
    </xf>
    <xf numFmtId="0" fontId="50" fillId="0" borderId="3" xfId="0" applyNumberFormat="1" applyFont="1" applyFill="1" applyBorder="1" applyAlignment="1" applyProtection="1">
      <alignment horizontal="center" vertical="center"/>
      <protection hidden="1"/>
    </xf>
    <xf numFmtId="0" fontId="50" fillId="0" borderId="3" xfId="0" applyNumberFormat="1" applyFont="1" applyFill="1" applyBorder="1" applyAlignment="1" applyProtection="1">
      <alignment horizontal="left" vertical="center"/>
      <protection hidden="1"/>
    </xf>
    <xf numFmtId="49" fontId="50" fillId="0" borderId="3" xfId="0" applyNumberFormat="1" applyFont="1" applyFill="1" applyBorder="1" applyAlignment="1" applyProtection="1">
      <alignment horizontal="center" vertical="center"/>
      <protection hidden="1"/>
    </xf>
    <xf numFmtId="0" fontId="50" fillId="0" borderId="3" xfId="19" applyFont="1" applyFill="1" applyBorder="1" applyAlignment="1" applyProtection="1">
      <alignment horizontal="center" vertical="center"/>
      <protection hidden="1"/>
    </xf>
    <xf numFmtId="49" fontId="50" fillId="0" borderId="3" xfId="19" applyNumberFormat="1" applyFont="1" applyFill="1" applyBorder="1" applyAlignment="1" applyProtection="1">
      <alignment horizontal="center" vertical="center"/>
      <protection hidden="1"/>
    </xf>
    <xf numFmtId="0" fontId="50" fillId="0" borderId="3" xfId="11" applyNumberFormat="1" applyFont="1" applyFill="1" applyBorder="1" applyAlignment="1" applyProtection="1">
      <alignment horizontal="center" vertical="center"/>
      <protection hidden="1"/>
    </xf>
    <xf numFmtId="49" fontId="50" fillId="0" borderId="3" xfId="11" applyNumberFormat="1" applyFont="1" applyFill="1" applyBorder="1" applyAlignment="1" applyProtection="1">
      <alignment horizontal="center" vertical="center"/>
      <protection hidden="1"/>
    </xf>
    <xf numFmtId="165" fontId="58" fillId="0" borderId="4" xfId="15" applyFont="1" applyFill="1" applyBorder="1" applyAlignment="1">
      <alignment horizontal="left" vertical="center"/>
    </xf>
    <xf numFmtId="165" fontId="59" fillId="0" borderId="16" xfId="0" applyFont="1" applyBorder="1" applyAlignment="1">
      <alignment horizontal="center" vertical="center"/>
    </xf>
    <xf numFmtId="165" fontId="59" fillId="0" borderId="2" xfId="0" applyFont="1" applyBorder="1" applyAlignment="1">
      <alignment horizontal="center" vertical="center"/>
    </xf>
    <xf numFmtId="0" fontId="50" fillId="0" borderId="1" xfId="0" applyNumberFormat="1" applyFont="1" applyFill="1" applyBorder="1" applyAlignment="1" applyProtection="1">
      <alignment horizontal="left" vertical="center"/>
      <protection hidden="1"/>
    </xf>
    <xf numFmtId="0" fontId="50" fillId="0" borderId="1" xfId="0" applyNumberFormat="1" applyFont="1" applyFill="1" applyBorder="1" applyAlignment="1" applyProtection="1">
      <alignment horizontal="center" vertical="center"/>
      <protection hidden="1"/>
    </xf>
    <xf numFmtId="0" fontId="50" fillId="0" borderId="4" xfId="0" applyNumberFormat="1" applyFont="1" applyFill="1" applyBorder="1" applyAlignment="1" applyProtection="1">
      <alignment horizontal="left" vertical="center"/>
      <protection hidden="1"/>
    </xf>
    <xf numFmtId="0" fontId="50" fillId="0" borderId="4" xfId="0" applyNumberFormat="1" applyFont="1" applyFill="1" applyBorder="1" applyAlignment="1" applyProtection="1">
      <alignment horizontal="center" vertical="center"/>
      <protection hidden="1"/>
    </xf>
    <xf numFmtId="49" fontId="50" fillId="0" borderId="1" xfId="0" applyNumberFormat="1" applyFont="1" applyFill="1" applyBorder="1" applyAlignment="1" applyProtection="1">
      <alignment horizontal="center" vertical="center"/>
      <protection hidden="1"/>
    </xf>
    <xf numFmtId="49" fontId="50" fillId="0" borderId="4" xfId="0" applyNumberFormat="1" applyFont="1" applyFill="1" applyBorder="1" applyAlignment="1" applyProtection="1">
      <alignment horizontal="center" vertical="center"/>
      <protection hidden="1"/>
    </xf>
    <xf numFmtId="49" fontId="50" fillId="0" borderId="4" xfId="19" applyNumberFormat="1" applyFont="1" applyFill="1" applyBorder="1" applyAlignment="1" applyProtection="1">
      <alignment horizontal="center" vertical="center"/>
      <protection hidden="1"/>
    </xf>
    <xf numFmtId="0" fontId="50" fillId="0" borderId="1" xfId="11" applyNumberFormat="1" applyFont="1" applyFill="1" applyBorder="1" applyAlignment="1" applyProtection="1">
      <alignment horizontal="center" vertical="center"/>
      <protection hidden="1"/>
    </xf>
    <xf numFmtId="49" fontId="50" fillId="0" borderId="4" xfId="11" applyNumberFormat="1" applyFont="1" applyFill="1" applyBorder="1" applyAlignment="1" applyProtection="1">
      <alignment horizontal="center" vertical="center"/>
      <protection hidden="1"/>
    </xf>
    <xf numFmtId="49" fontId="50" fillId="0" borderId="1" xfId="11" applyNumberFormat="1" applyFont="1" applyFill="1" applyBorder="1" applyAlignment="1" applyProtection="1">
      <alignment horizontal="center" vertical="center"/>
      <protection hidden="1"/>
    </xf>
    <xf numFmtId="171" fontId="58" fillId="0" borderId="16" xfId="0" applyNumberFormat="1" applyFont="1" applyBorder="1" applyAlignment="1">
      <alignment horizontal="center" vertical="center"/>
    </xf>
    <xf numFmtId="165" fontId="65" fillId="5" borderId="22" xfId="15" applyNumberFormat="1" applyFont="1" applyFill="1" applyBorder="1" applyAlignment="1">
      <alignment horizontal="center" vertical="center"/>
    </xf>
    <xf numFmtId="166" fontId="58" fillId="3" borderId="2" xfId="15" applyNumberFormat="1" applyFont="1" applyFill="1" applyBorder="1" applyAlignment="1">
      <alignment horizontal="center" vertical="center"/>
    </xf>
    <xf numFmtId="165" fontId="65" fillId="5" borderId="26" xfId="15" applyNumberFormat="1" applyFont="1" applyFill="1" applyBorder="1" applyAlignment="1">
      <alignment horizontal="center" vertical="center"/>
    </xf>
    <xf numFmtId="166" fontId="58" fillId="3" borderId="16" xfId="15" applyNumberFormat="1" applyFont="1" applyFill="1" applyBorder="1" applyAlignment="1">
      <alignment horizontal="center" vertical="center"/>
    </xf>
    <xf numFmtId="168" fontId="58" fillId="4" borderId="27" xfId="0" applyNumberFormat="1" applyFont="1" applyFill="1" applyBorder="1" applyAlignment="1">
      <alignment horizontal="center" vertical="center"/>
    </xf>
    <xf numFmtId="174" fontId="50" fillId="7" borderId="3" xfId="0" applyNumberFormat="1" applyFont="1" applyFill="1" applyBorder="1" applyAlignment="1" applyProtection="1">
      <alignment horizontal="center" vertical="center"/>
      <protection hidden="1"/>
    </xf>
    <xf numFmtId="174" fontId="50" fillId="7" borderId="3" xfId="20" applyNumberFormat="1" applyFont="1" applyFill="1" applyBorder="1" applyAlignment="1">
      <alignment horizontal="center" vertical="center" shrinkToFit="1"/>
    </xf>
    <xf numFmtId="174" fontId="50" fillId="3" borderId="3" xfId="20" applyNumberFormat="1" applyFont="1" applyFill="1" applyBorder="1" applyAlignment="1">
      <alignment horizontal="center" vertical="center" shrinkToFit="1"/>
    </xf>
    <xf numFmtId="174" fontId="50" fillId="7" borderId="1" xfId="20" applyNumberFormat="1" applyFont="1" applyFill="1" applyBorder="1" applyAlignment="1">
      <alignment horizontal="center" vertical="center" shrinkToFit="1"/>
    </xf>
    <xf numFmtId="174" fontId="50" fillId="3" borderId="4" xfId="20" applyNumberFormat="1" applyFont="1" applyFill="1" applyBorder="1" applyAlignment="1">
      <alignment horizontal="center" vertical="center" shrinkToFit="1"/>
    </xf>
    <xf numFmtId="168" fontId="58" fillId="4" borderId="28" xfId="0" applyNumberFormat="1" applyFont="1" applyFill="1" applyBorder="1" applyAlignment="1">
      <alignment horizontal="center" vertical="center"/>
    </xf>
    <xf numFmtId="165" fontId="59" fillId="0" borderId="1" xfId="0" applyFont="1" applyBorder="1" applyAlignment="1">
      <alignment horizontal="center" vertical="center"/>
    </xf>
    <xf numFmtId="165" fontId="58" fillId="0" borderId="16" xfId="0" applyFont="1" applyBorder="1" applyAlignment="1">
      <alignment horizontal="left" vertical="center"/>
    </xf>
    <xf numFmtId="165" fontId="58" fillId="0" borderId="2" xfId="0" applyFont="1" applyBorder="1" applyAlignment="1">
      <alignment horizontal="left" vertical="center"/>
    </xf>
    <xf numFmtId="165" fontId="58" fillId="0" borderId="1" xfId="0" applyFont="1" applyBorder="1" applyAlignment="1">
      <alignment horizontal="left" vertical="center"/>
    </xf>
    <xf numFmtId="165" fontId="58" fillId="0" borderId="3" xfId="0" applyFont="1" applyBorder="1" applyAlignment="1">
      <alignment horizontal="left" vertical="center"/>
    </xf>
    <xf numFmtId="0" fontId="0" fillId="0" borderId="2" xfId="0" applyNumberFormat="1" applyBorder="1" applyAlignment="1">
      <alignment horizontal="left" vertical="center"/>
    </xf>
    <xf numFmtId="165" fontId="58" fillId="0" borderId="0" xfId="0" applyFont="1" applyAlignment="1">
      <alignment horizontal="left" vertical="center"/>
    </xf>
    <xf numFmtId="168" fontId="58" fillId="4" borderId="28" xfId="15" applyNumberFormat="1" applyFont="1" applyFill="1" applyBorder="1" applyAlignment="1">
      <alignment horizontal="center" vertical="center"/>
    </xf>
    <xf numFmtId="165" fontId="65" fillId="5" borderId="12" xfId="15" applyNumberFormat="1" applyFont="1" applyFill="1" applyBorder="1" applyAlignment="1">
      <alignment horizontal="center" vertical="center"/>
    </xf>
    <xf numFmtId="0" fontId="55" fillId="0" borderId="1" xfId="0" applyNumberFormat="1" applyFont="1" applyFill="1" applyBorder="1" applyAlignment="1" applyProtection="1">
      <alignment horizontal="center" vertical="center"/>
      <protection hidden="1"/>
    </xf>
    <xf numFmtId="0" fontId="55" fillId="0" borderId="3" xfId="0" applyNumberFormat="1" applyFont="1" applyFill="1" applyBorder="1" applyAlignment="1" applyProtection="1">
      <alignment horizontal="center" vertical="center"/>
      <protection hidden="1"/>
    </xf>
    <xf numFmtId="0" fontId="55" fillId="0" borderId="4" xfId="0" applyNumberFormat="1" applyFont="1" applyFill="1" applyBorder="1" applyAlignment="1" applyProtection="1">
      <alignment horizontal="center" vertical="center"/>
      <protection hidden="1"/>
    </xf>
    <xf numFmtId="1" fontId="55" fillId="0" borderId="1" xfId="0" applyNumberFormat="1" applyFont="1" applyFill="1" applyBorder="1" applyAlignment="1" applyProtection="1">
      <alignment horizontal="center" vertical="center"/>
      <protection hidden="1"/>
    </xf>
    <xf numFmtId="1" fontId="55" fillId="0" borderId="3" xfId="0" applyNumberFormat="1" applyFont="1" applyFill="1" applyBorder="1" applyAlignment="1" applyProtection="1">
      <alignment horizontal="center" vertical="center"/>
      <protection hidden="1"/>
    </xf>
    <xf numFmtId="1" fontId="55" fillId="0" borderId="4" xfId="0" applyNumberFormat="1" applyFont="1" applyFill="1" applyBorder="1" applyAlignment="1" applyProtection="1">
      <alignment horizontal="center" vertical="center"/>
      <protection hidden="1"/>
    </xf>
    <xf numFmtId="0" fontId="55" fillId="0" borderId="3" xfId="9" applyFont="1" applyFill="1" applyBorder="1" applyAlignment="1">
      <alignment horizontal="center" vertical="center" wrapText="1"/>
    </xf>
    <xf numFmtId="1" fontId="55" fillId="0" borderId="1" xfId="0" applyNumberFormat="1" applyFont="1" applyFill="1" applyBorder="1" applyAlignment="1" applyProtection="1">
      <alignment horizontal="center" vertical="center" wrapText="1"/>
      <protection hidden="1"/>
    </xf>
    <xf numFmtId="167" fontId="66" fillId="0" borderId="1" xfId="18" applyNumberFormat="1" applyFont="1" applyFill="1" applyBorder="1" applyAlignment="1">
      <alignment horizontal="center" vertical="center" wrapText="1"/>
    </xf>
    <xf numFmtId="167" fontId="66" fillId="0" borderId="4" xfId="18" applyNumberFormat="1" applyFont="1" applyFill="1" applyBorder="1" applyAlignment="1">
      <alignment horizontal="center" vertical="center" wrapText="1"/>
    </xf>
    <xf numFmtId="174" fontId="50" fillId="7" borderId="4" xfId="20" applyNumberFormat="1" applyFont="1" applyFill="1" applyBorder="1" applyAlignment="1">
      <alignment horizontal="center" vertical="center" shrinkToFit="1"/>
    </xf>
    <xf numFmtId="166" fontId="64" fillId="3" borderId="1" xfId="15" applyNumberFormat="1" applyFont="1" applyFill="1" applyBorder="1" applyAlignment="1">
      <alignment horizontal="center" vertical="center"/>
    </xf>
    <xf numFmtId="166" fontId="64" fillId="3" borderId="3" xfId="15" applyNumberFormat="1" applyFont="1" applyFill="1" applyBorder="1" applyAlignment="1">
      <alignment horizontal="center" vertical="center"/>
    </xf>
    <xf numFmtId="166" fontId="64" fillId="3" borderId="4" xfId="15" applyNumberFormat="1" applyFont="1" applyFill="1" applyBorder="1" applyAlignment="1">
      <alignment horizontal="center" vertical="center"/>
    </xf>
    <xf numFmtId="165" fontId="58" fillId="3" borderId="1" xfId="15" applyFont="1" applyFill="1" applyBorder="1" applyAlignment="1">
      <alignment horizontal="left" vertical="center"/>
    </xf>
    <xf numFmtId="165" fontId="58" fillId="3" borderId="3" xfId="15" applyFont="1" applyFill="1" applyBorder="1" applyAlignment="1">
      <alignment horizontal="left" vertical="center"/>
    </xf>
    <xf numFmtId="165" fontId="58" fillId="3" borderId="4" xfId="15" applyFont="1" applyFill="1" applyBorder="1" applyAlignment="1">
      <alignment horizontal="left" vertical="center"/>
    </xf>
    <xf numFmtId="171" fontId="59" fillId="3" borderId="29" xfId="15" applyNumberFormat="1" applyFont="1" applyFill="1" applyBorder="1" applyAlignment="1">
      <alignment horizontal="center" vertical="center" wrapText="1"/>
    </xf>
    <xf numFmtId="165" fontId="58" fillId="0" borderId="0" xfId="0" applyFont="1" applyBorder="1" applyAlignment="1">
      <alignment horizontal="center" vertical="center"/>
    </xf>
    <xf numFmtId="1" fontId="59" fillId="3" borderId="30" xfId="15" applyNumberFormat="1" applyFont="1" applyFill="1" applyBorder="1" applyAlignment="1">
      <alignment horizontal="center" vertical="center" wrapText="1"/>
    </xf>
    <xf numFmtId="49" fontId="58" fillId="3" borderId="1" xfId="16" applyNumberFormat="1" applyFont="1" applyFill="1" applyBorder="1" applyAlignment="1">
      <alignment horizontal="center" vertical="center" wrapText="1"/>
    </xf>
    <xf numFmtId="49" fontId="58" fillId="3" borderId="3" xfId="16" applyNumberFormat="1" applyFont="1" applyFill="1" applyBorder="1" applyAlignment="1">
      <alignment horizontal="center" vertical="center" wrapText="1"/>
    </xf>
    <xf numFmtId="49" fontId="58" fillId="3" borderId="4" xfId="16" applyNumberFormat="1" applyFont="1" applyFill="1" applyBorder="1" applyAlignment="1">
      <alignment horizontal="center" vertical="center" wrapText="1"/>
    </xf>
    <xf numFmtId="49" fontId="58" fillId="3" borderId="16" xfId="16" applyNumberFormat="1" applyFont="1" applyFill="1" applyBorder="1" applyAlignment="1">
      <alignment horizontal="center" vertical="center" wrapText="1"/>
    </xf>
    <xf numFmtId="49" fontId="58" fillId="3" borderId="31" xfId="16" applyNumberFormat="1" applyFont="1" applyFill="1" applyBorder="1" applyAlignment="1">
      <alignment horizontal="center" vertical="center" wrapText="1"/>
    </xf>
    <xf numFmtId="49" fontId="58" fillId="0" borderId="2" xfId="0" applyNumberFormat="1" applyFont="1" applyBorder="1" applyAlignment="1">
      <alignment horizontal="center" vertical="center"/>
    </xf>
    <xf numFmtId="49" fontId="58" fillId="0" borderId="3" xfId="0" applyNumberFormat="1" applyFont="1" applyBorder="1" applyAlignment="1">
      <alignment horizontal="center" vertical="center"/>
    </xf>
    <xf numFmtId="171" fontId="58" fillId="0" borderId="15" xfId="0" applyNumberFormat="1" applyFont="1" applyBorder="1" applyAlignment="1">
      <alignment horizontal="center" vertical="center"/>
    </xf>
    <xf numFmtId="171" fontId="58" fillId="0" borderId="14" xfId="0" applyNumberFormat="1" applyFont="1" applyBorder="1" applyAlignment="1">
      <alignment horizontal="center" vertical="center"/>
    </xf>
    <xf numFmtId="171" fontId="58" fillId="0" borderId="20" xfId="0" applyNumberFormat="1" applyFont="1" applyBorder="1" applyAlignment="1">
      <alignment horizontal="center" vertical="center"/>
    </xf>
    <xf numFmtId="49" fontId="58" fillId="0" borderId="16" xfId="0" applyNumberFormat="1" applyFont="1" applyBorder="1" applyAlignment="1">
      <alignment horizontal="center" vertical="center"/>
    </xf>
    <xf numFmtId="171" fontId="70" fillId="0" borderId="23" xfId="0" applyNumberFormat="1" applyFont="1" applyBorder="1" applyAlignment="1">
      <alignment horizontal="center" vertical="center"/>
    </xf>
    <xf numFmtId="168" fontId="58" fillId="4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 applyAlignment="1">
      <alignment horizontal="center" vertical="center"/>
    </xf>
    <xf numFmtId="171" fontId="70" fillId="0" borderId="24" xfId="0" applyNumberFormat="1" applyFont="1" applyBorder="1" applyAlignment="1">
      <alignment horizontal="center" vertical="center"/>
    </xf>
    <xf numFmtId="0" fontId="51" fillId="0" borderId="1" xfId="14" applyNumberFormat="1" applyFont="1" applyFill="1" applyBorder="1" applyAlignment="1" applyProtection="1">
      <alignment horizontal="left" vertical="center" wrapText="1"/>
    </xf>
    <xf numFmtId="165" fontId="58" fillId="0" borderId="0" xfId="0" applyFont="1" applyAlignment="1">
      <alignment horizontal="center" vertical="center"/>
    </xf>
    <xf numFmtId="1" fontId="59" fillId="0" borderId="1" xfId="0" applyNumberFormat="1" applyFont="1" applyBorder="1" applyAlignment="1">
      <alignment horizontal="center" vertical="center"/>
    </xf>
    <xf numFmtId="1" fontId="59" fillId="0" borderId="3" xfId="0" applyNumberFormat="1" applyFont="1" applyBorder="1" applyAlignment="1">
      <alignment horizontal="center" vertical="center"/>
    </xf>
    <xf numFmtId="1" fontId="59" fillId="0" borderId="4" xfId="0" applyNumberFormat="1" applyFont="1" applyBorder="1" applyAlignment="1">
      <alignment horizontal="center" vertical="center"/>
    </xf>
    <xf numFmtId="1" fontId="59" fillId="0" borderId="16" xfId="0" applyNumberFormat="1" applyFont="1" applyBorder="1" applyAlignment="1">
      <alignment horizontal="center" vertical="center"/>
    </xf>
    <xf numFmtId="1" fontId="59" fillId="0" borderId="31" xfId="0" applyNumberFormat="1" applyFont="1" applyBorder="1" applyAlignment="1">
      <alignment horizontal="center" vertical="center"/>
    </xf>
    <xf numFmtId="1" fontId="59" fillId="0" borderId="2" xfId="0" applyNumberFormat="1" applyFont="1" applyBorder="1" applyAlignment="1">
      <alignment horizontal="center" vertical="center"/>
    </xf>
    <xf numFmtId="1" fontId="71" fillId="0" borderId="1" xfId="0" applyNumberFormat="1" applyFont="1" applyBorder="1" applyAlignment="1">
      <alignment horizontal="center" vertical="center"/>
    </xf>
    <xf numFmtId="1" fontId="71" fillId="0" borderId="3" xfId="0" applyNumberFormat="1" applyFont="1" applyBorder="1" applyAlignment="1">
      <alignment horizontal="center" vertical="center"/>
    </xf>
    <xf numFmtId="1" fontId="71" fillId="0" borderId="4" xfId="0" applyNumberFormat="1" applyFont="1" applyBorder="1" applyAlignment="1">
      <alignment horizontal="center" vertical="center"/>
    </xf>
    <xf numFmtId="1" fontId="59" fillId="0" borderId="0" xfId="0" applyNumberFormat="1" applyFont="1" applyAlignment="1">
      <alignment horizontal="center" vertical="center"/>
    </xf>
    <xf numFmtId="49" fontId="58" fillId="0" borderId="3" xfId="16" applyNumberFormat="1" applyFont="1" applyFill="1" applyBorder="1" applyAlignment="1">
      <alignment horizontal="center" vertical="center" wrapText="1"/>
    </xf>
    <xf numFmtId="49" fontId="58" fillId="0" borderId="3" xfId="0" applyNumberFormat="1" applyFont="1" applyFill="1" applyBorder="1" applyAlignment="1">
      <alignment horizontal="center" vertical="center"/>
    </xf>
    <xf numFmtId="49" fontId="58" fillId="0" borderId="3" xfId="0" applyNumberFormat="1" applyFont="1" applyFill="1" applyBorder="1" applyAlignment="1">
      <alignment horizontal="center" vertical="center"/>
    </xf>
    <xf numFmtId="49" fontId="58" fillId="0" borderId="3" xfId="0" applyNumberFormat="1" applyFont="1" applyFill="1" applyBorder="1" applyAlignment="1">
      <alignment horizontal="center" vertical="center"/>
    </xf>
    <xf numFmtId="49" fontId="58" fillId="0" borderId="1" xfId="0" applyNumberFormat="1" applyFont="1" applyFill="1" applyBorder="1" applyAlignment="1">
      <alignment horizontal="center" vertical="center"/>
    </xf>
    <xf numFmtId="49" fontId="58" fillId="0" borderId="4" xfId="0" applyNumberFormat="1" applyFont="1" applyFill="1" applyBorder="1" applyAlignment="1">
      <alignment horizontal="center" vertical="center"/>
    </xf>
    <xf numFmtId="174" fontId="50" fillId="7" borderId="4" xfId="0" applyNumberFormat="1" applyFont="1" applyFill="1" applyBorder="1" applyAlignment="1" applyProtection="1">
      <alignment horizontal="center" vertical="center"/>
      <protection hidden="1"/>
    </xf>
    <xf numFmtId="49" fontId="58" fillId="0" borderId="1" xfId="16" applyNumberFormat="1" applyFont="1" applyFill="1" applyBorder="1" applyAlignment="1">
      <alignment horizontal="center" vertical="center" wrapText="1"/>
    </xf>
    <xf numFmtId="174" fontId="50" fillId="3" borderId="1" xfId="20" applyNumberFormat="1" applyFont="1" applyFill="1" applyBorder="1" applyAlignment="1">
      <alignment horizontal="center" vertical="center" shrinkToFit="1"/>
    </xf>
    <xf numFmtId="49" fontId="58" fillId="0" borderId="4" xfId="0" applyNumberFormat="1" applyFont="1" applyFill="1" applyBorder="1" applyAlignment="1">
      <alignment horizontal="center" vertical="center"/>
    </xf>
    <xf numFmtId="49" fontId="58" fillId="0" borderId="4" xfId="16" applyNumberFormat="1" applyFont="1" applyFill="1" applyBorder="1" applyAlignment="1">
      <alignment horizontal="center" vertical="center" wrapText="1"/>
    </xf>
    <xf numFmtId="174" fontId="50" fillId="7" borderId="1" xfId="0" applyNumberFormat="1" applyFont="1" applyFill="1" applyBorder="1" applyAlignment="1" applyProtection="1">
      <alignment horizontal="center" vertical="center"/>
      <protection hidden="1"/>
    </xf>
    <xf numFmtId="1" fontId="55" fillId="0" borderId="3" xfId="20" applyNumberFormat="1" applyFont="1" applyFill="1" applyBorder="1" applyAlignment="1">
      <alignment horizontal="center" vertical="center" shrinkToFit="1"/>
    </xf>
    <xf numFmtId="1" fontId="55" fillId="0" borderId="4" xfId="20" applyNumberFormat="1" applyFont="1" applyFill="1" applyBorder="1" applyAlignment="1">
      <alignment horizontal="center" vertical="center" shrinkToFit="1"/>
    </xf>
    <xf numFmtId="1" fontId="55" fillId="0" borderId="1" xfId="20" applyNumberFormat="1" applyFont="1" applyFill="1" applyBorder="1" applyAlignment="1">
      <alignment horizontal="center" vertical="center" shrinkToFit="1"/>
    </xf>
    <xf numFmtId="1" fontId="59" fillId="0" borderId="4" xfId="0" applyNumberFormat="1" applyFont="1" applyFill="1" applyBorder="1" applyAlignment="1">
      <alignment horizontal="center" vertical="center"/>
    </xf>
    <xf numFmtId="1" fontId="59" fillId="0" borderId="3" xfId="0" applyNumberFormat="1" applyFont="1" applyFill="1" applyBorder="1" applyAlignment="1">
      <alignment horizontal="center" vertical="center"/>
    </xf>
    <xf numFmtId="165" fontId="59" fillId="3" borderId="32" xfId="15" applyFont="1" applyFill="1" applyBorder="1" applyAlignment="1">
      <alignment horizontal="center" vertical="center" wrapText="1"/>
    </xf>
    <xf numFmtId="49" fontId="58" fillId="0" borderId="4" xfId="16" applyNumberFormat="1" applyFont="1" applyFill="1" applyBorder="1" applyAlignment="1">
      <alignment horizontal="center" vertical="center" wrapText="1"/>
    </xf>
    <xf numFmtId="1" fontId="59" fillId="0" borderId="1" xfId="0" applyNumberFormat="1" applyFont="1" applyFill="1" applyBorder="1" applyAlignment="1">
      <alignment horizontal="center" vertical="center"/>
    </xf>
    <xf numFmtId="49" fontId="58" fillId="0" borderId="3" xfId="0" applyNumberFormat="1" applyFont="1" applyFill="1" applyBorder="1" applyAlignment="1">
      <alignment horizontal="center" vertical="center"/>
    </xf>
    <xf numFmtId="49" fontId="58" fillId="0" borderId="1" xfId="16" applyNumberFormat="1" applyFont="1" applyFill="1" applyBorder="1" applyAlignment="1">
      <alignment horizontal="center" vertical="center" wrapText="1"/>
    </xf>
    <xf numFmtId="165" fontId="58" fillId="3" borderId="1" xfId="15" applyFont="1" applyFill="1" applyBorder="1" applyAlignment="1">
      <alignment horizontal="left" vertical="center"/>
    </xf>
    <xf numFmtId="49" fontId="58" fillId="0" borderId="1" xfId="16" applyNumberFormat="1" applyFont="1" applyFill="1" applyBorder="1" applyAlignment="1">
      <alignment horizontal="center" vertical="center" wrapText="1"/>
    </xf>
    <xf numFmtId="49" fontId="59" fillId="3" borderId="3" xfId="16" applyNumberFormat="1" applyFont="1" applyFill="1" applyBorder="1" applyAlignment="1">
      <alignment horizontal="center" vertical="center" wrapText="1"/>
    </xf>
    <xf numFmtId="0" fontId="50" fillId="0" borderId="2" xfId="0" applyNumberFormat="1" applyFont="1" applyFill="1" applyBorder="1" applyAlignment="1" applyProtection="1">
      <alignment horizontal="left" vertical="center"/>
      <protection hidden="1"/>
    </xf>
    <xf numFmtId="174" fontId="50" fillId="3" borderId="2" xfId="20" applyNumberFormat="1" applyFont="1" applyFill="1" applyBorder="1" applyAlignment="1">
      <alignment horizontal="center" vertical="center" shrinkToFit="1"/>
    </xf>
    <xf numFmtId="1" fontId="55" fillId="0" borderId="2" xfId="20" applyNumberFormat="1" applyFont="1" applyFill="1" applyBorder="1" applyAlignment="1">
      <alignment horizontal="center" vertical="center" shrinkToFit="1"/>
    </xf>
    <xf numFmtId="49" fontId="58" fillId="0" borderId="2" xfId="0" applyNumberFormat="1" applyFont="1" applyFill="1" applyBorder="1" applyAlignment="1">
      <alignment horizontal="center" vertical="center"/>
    </xf>
    <xf numFmtId="0" fontId="50" fillId="0" borderId="2" xfId="0" applyNumberFormat="1" applyFont="1" applyFill="1" applyBorder="1" applyAlignment="1" applyProtection="1">
      <alignment horizontal="center" vertical="center"/>
      <protection hidden="1"/>
    </xf>
    <xf numFmtId="174" fontId="50" fillId="7" borderId="2" xfId="20" applyNumberFormat="1" applyFont="1" applyFill="1" applyBorder="1" applyAlignment="1">
      <alignment horizontal="center" vertical="center" shrinkToFit="1"/>
    </xf>
    <xf numFmtId="49" fontId="50" fillId="0" borderId="2" xfId="11" applyNumberFormat="1" applyFont="1" applyFill="1" applyBorder="1" applyAlignment="1" applyProtection="1">
      <alignment horizontal="center" vertical="center"/>
      <protection hidden="1"/>
    </xf>
    <xf numFmtId="49" fontId="58" fillId="3" borderId="2" xfId="16" applyNumberFormat="1" applyFont="1" applyFill="1" applyBorder="1" applyAlignment="1">
      <alignment horizontal="center" vertical="center" wrapText="1"/>
    </xf>
    <xf numFmtId="0" fontId="70" fillId="8" borderId="60" xfId="0" applyNumberFormat="1" applyFont="1" applyFill="1" applyBorder="1" applyAlignment="1">
      <alignment horizontal="left" vertical="center" wrapText="1"/>
    </xf>
    <xf numFmtId="49" fontId="58" fillId="0" borderId="3" xfId="0" applyNumberFormat="1" applyFont="1" applyFill="1" applyBorder="1" applyAlignment="1">
      <alignment horizontal="center" vertical="center"/>
    </xf>
    <xf numFmtId="0" fontId="50" fillId="0" borderId="16" xfId="0" applyNumberFormat="1" applyFont="1" applyFill="1" applyBorder="1" applyAlignment="1" applyProtection="1">
      <alignment horizontal="left" vertical="center"/>
      <protection hidden="1"/>
    </xf>
    <xf numFmtId="0" fontId="55" fillId="0" borderId="16" xfId="0" applyNumberFormat="1" applyFont="1" applyFill="1" applyBorder="1" applyAlignment="1" applyProtection="1">
      <alignment horizontal="center" vertical="center"/>
      <protection hidden="1"/>
    </xf>
    <xf numFmtId="0" fontId="50" fillId="0" borderId="16" xfId="0" applyNumberFormat="1" applyFont="1" applyFill="1" applyBorder="1" applyAlignment="1" applyProtection="1">
      <alignment horizontal="center" vertical="center"/>
      <protection hidden="1"/>
    </xf>
    <xf numFmtId="174" fontId="50" fillId="7" borderId="16" xfId="20" applyNumberFormat="1" applyFont="1" applyFill="1" applyBorder="1" applyAlignment="1">
      <alignment horizontal="center" vertical="center" shrinkToFit="1"/>
    </xf>
    <xf numFmtId="1" fontId="55" fillId="0" borderId="16" xfId="20" applyNumberFormat="1" applyFont="1" applyFill="1" applyBorder="1" applyAlignment="1">
      <alignment horizontal="center" vertical="center" shrinkToFit="1"/>
    </xf>
    <xf numFmtId="49" fontId="50" fillId="0" borderId="16" xfId="11" applyNumberFormat="1" applyFont="1" applyFill="1" applyBorder="1" applyAlignment="1" applyProtection="1">
      <alignment horizontal="center" vertical="center"/>
      <protection hidden="1"/>
    </xf>
    <xf numFmtId="49" fontId="59" fillId="3" borderId="1" xfId="16" applyNumberFormat="1" applyFont="1" applyFill="1" applyBorder="1" applyAlignment="1">
      <alignment horizontal="center" vertical="center" wrapText="1"/>
    </xf>
    <xf numFmtId="49" fontId="59" fillId="3" borderId="3" xfId="16" applyNumberFormat="1" applyFont="1" applyFill="1" applyBorder="1" applyAlignment="1">
      <alignment horizontal="center" vertical="center" wrapText="1"/>
    </xf>
    <xf numFmtId="49" fontId="58" fillId="0" borderId="16" xfId="16" applyNumberFormat="1" applyFont="1" applyFill="1" applyBorder="1" applyAlignment="1">
      <alignment horizontal="center" vertical="center" wrapText="1"/>
    </xf>
    <xf numFmtId="49" fontId="58" fillId="0" borderId="4" xfId="0" applyNumberFormat="1" applyFont="1" applyFill="1" applyBorder="1" applyAlignment="1">
      <alignment horizontal="center" vertical="center"/>
    </xf>
    <xf numFmtId="165" fontId="58" fillId="0" borderId="16" xfId="0" applyFont="1" applyBorder="1" applyAlignment="1">
      <alignment horizontal="center" vertical="center"/>
    </xf>
    <xf numFmtId="49" fontId="58" fillId="0" borderId="1" xfId="0" applyNumberFormat="1" applyFont="1" applyFill="1" applyBorder="1" applyAlignment="1">
      <alignment horizontal="center" vertical="center"/>
    </xf>
    <xf numFmtId="49" fontId="58" fillId="0" borderId="3" xfId="0" applyNumberFormat="1" applyFont="1" applyFill="1" applyBorder="1" applyAlignment="1">
      <alignment horizontal="center" vertical="center"/>
    </xf>
    <xf numFmtId="49" fontId="58" fillId="0" borderId="4" xfId="0" applyNumberFormat="1" applyFont="1" applyFill="1" applyBorder="1" applyAlignment="1">
      <alignment horizontal="center" vertical="center"/>
    </xf>
    <xf numFmtId="49" fontId="58" fillId="0" borderId="1" xfId="0" applyNumberFormat="1" applyFont="1" applyBorder="1" applyAlignment="1">
      <alignment horizontal="center" vertical="center"/>
    </xf>
    <xf numFmtId="49" fontId="58" fillId="0" borderId="3" xfId="0" applyNumberFormat="1" applyFont="1" applyBorder="1" applyAlignment="1">
      <alignment horizontal="center" vertical="center"/>
    </xf>
    <xf numFmtId="49" fontId="58" fillId="0" borderId="4" xfId="0" applyNumberFormat="1" applyFont="1" applyBorder="1" applyAlignment="1">
      <alignment horizontal="center" vertical="center"/>
    </xf>
    <xf numFmtId="49" fontId="58" fillId="3" borderId="1" xfId="16" applyNumberFormat="1" applyFont="1" applyFill="1" applyBorder="1" applyAlignment="1">
      <alignment horizontal="center" vertical="center" wrapText="1"/>
    </xf>
    <xf numFmtId="49" fontId="58" fillId="3" borderId="3" xfId="16" applyNumberFormat="1" applyFont="1" applyFill="1" applyBorder="1" applyAlignment="1">
      <alignment horizontal="center" vertical="center" wrapText="1"/>
    </xf>
    <xf numFmtId="166" fontId="58" fillId="3" borderId="1" xfId="15" applyNumberFormat="1" applyFont="1" applyFill="1" applyBorder="1" applyAlignment="1">
      <alignment horizontal="center" vertical="center"/>
    </xf>
    <xf numFmtId="166" fontId="58" fillId="3" borderId="3" xfId="15" applyNumberFormat="1" applyFont="1" applyFill="1" applyBorder="1" applyAlignment="1">
      <alignment horizontal="center" vertical="center"/>
    </xf>
    <xf numFmtId="166" fontId="58" fillId="3" borderId="4" xfId="15" applyNumberFormat="1" applyFont="1" applyFill="1" applyBorder="1" applyAlignment="1">
      <alignment horizontal="center" vertical="center"/>
    </xf>
    <xf numFmtId="166" fontId="58" fillId="0" borderId="1" xfId="0" applyNumberFormat="1" applyFont="1" applyBorder="1" applyAlignment="1">
      <alignment horizontal="center" vertical="center"/>
    </xf>
    <xf numFmtId="166" fontId="58" fillId="0" borderId="3" xfId="0" applyNumberFormat="1" applyFont="1" applyBorder="1" applyAlignment="1">
      <alignment horizontal="center" vertical="center"/>
    </xf>
    <xf numFmtId="166" fontId="58" fillId="0" borderId="4" xfId="0" applyNumberFormat="1" applyFont="1" applyBorder="1" applyAlignment="1">
      <alignment horizontal="center" vertical="center"/>
    </xf>
    <xf numFmtId="1" fontId="59" fillId="4" borderId="33" xfId="0" applyNumberFormat="1" applyFont="1" applyFill="1" applyBorder="1" applyAlignment="1">
      <alignment horizontal="center" vertical="center"/>
    </xf>
    <xf numFmtId="165" fontId="73" fillId="7" borderId="33" xfId="15" applyFont="1" applyFill="1" applyBorder="1" applyAlignment="1">
      <alignment vertical="center" wrapText="1"/>
    </xf>
    <xf numFmtId="1" fontId="58" fillId="7" borderId="15" xfId="0" applyNumberFormat="1" applyFont="1" applyFill="1" applyBorder="1" applyAlignment="1">
      <alignment horizontal="center" vertical="center"/>
    </xf>
    <xf numFmtId="1" fontId="58" fillId="7" borderId="14" xfId="0" applyNumberFormat="1" applyFont="1" applyFill="1" applyBorder="1" applyAlignment="1">
      <alignment horizontal="center" vertical="center"/>
    </xf>
    <xf numFmtId="1" fontId="58" fillId="7" borderId="20" xfId="0" applyNumberFormat="1" applyFont="1" applyFill="1" applyBorder="1" applyAlignment="1">
      <alignment horizontal="center" vertical="center"/>
    </xf>
    <xf numFmtId="1" fontId="58" fillId="7" borderId="33" xfId="0" applyNumberFormat="1" applyFont="1" applyFill="1" applyBorder="1" applyAlignment="1">
      <alignment horizontal="center" vertical="center"/>
    </xf>
    <xf numFmtId="1" fontId="58" fillId="7" borderId="21" xfId="0" applyNumberFormat="1" applyFont="1" applyFill="1" applyBorder="1" applyAlignment="1">
      <alignment horizontal="center" vertical="center"/>
    </xf>
    <xf numFmtId="1" fontId="58" fillId="7" borderId="27" xfId="0" applyNumberFormat="1" applyFont="1" applyFill="1" applyBorder="1" applyAlignment="1">
      <alignment horizontal="center" vertical="center"/>
    </xf>
    <xf numFmtId="1" fontId="58" fillId="7" borderId="24" xfId="0" applyNumberFormat="1" applyFont="1" applyFill="1" applyBorder="1" applyAlignment="1">
      <alignment horizontal="center" vertical="center"/>
    </xf>
    <xf numFmtId="1" fontId="58" fillId="7" borderId="23" xfId="0" applyNumberFormat="1" applyFont="1" applyFill="1" applyBorder="1" applyAlignment="1">
      <alignment horizontal="center" vertical="center"/>
    </xf>
    <xf numFmtId="165" fontId="65" fillId="5" borderId="34" xfId="15" applyNumberFormat="1" applyFont="1" applyFill="1" applyBorder="1" applyAlignment="1">
      <alignment horizontal="center" vertical="center"/>
    </xf>
    <xf numFmtId="165" fontId="58" fillId="0" borderId="4" xfId="0" applyFont="1" applyBorder="1" applyAlignment="1">
      <alignment horizontal="left" vertical="center"/>
    </xf>
    <xf numFmtId="1" fontId="58" fillId="7" borderId="37" xfId="0" applyNumberFormat="1" applyFont="1" applyFill="1" applyBorder="1" applyAlignment="1">
      <alignment horizontal="center" vertical="center"/>
    </xf>
    <xf numFmtId="165" fontId="65" fillId="5" borderId="38" xfId="15" applyNumberFormat="1" applyFont="1" applyFill="1" applyBorder="1" applyAlignment="1">
      <alignment horizontal="center" vertical="center"/>
    </xf>
    <xf numFmtId="49" fontId="59" fillId="3" borderId="4" xfId="16" applyNumberFormat="1" applyFont="1" applyFill="1" applyBorder="1" applyAlignment="1">
      <alignment horizontal="center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0" fillId="0" borderId="4" xfId="0" applyNumberFormat="1" applyFont="1" applyBorder="1" applyAlignment="1">
      <alignment horizontal="left" vertical="center" wrapText="1"/>
    </xf>
    <xf numFmtId="0" fontId="59" fillId="0" borderId="3" xfId="0" applyNumberFormat="1" applyFont="1" applyFill="1" applyBorder="1" applyAlignment="1">
      <alignment horizontal="center" vertical="center"/>
    </xf>
    <xf numFmtId="165" fontId="58" fillId="0" borderId="0" xfId="0" applyFont="1"/>
    <xf numFmtId="0" fontId="63" fillId="0" borderId="3" xfId="0" applyNumberFormat="1" applyFont="1" applyFill="1" applyBorder="1" applyAlignment="1">
      <alignment horizontal="center" vertical="center"/>
    </xf>
    <xf numFmtId="168" fontId="58" fillId="4" borderId="27" xfId="15" applyNumberFormat="1" applyFont="1" applyFill="1" applyBorder="1" applyAlignment="1">
      <alignment horizontal="center" vertical="center"/>
    </xf>
    <xf numFmtId="0" fontId="59" fillId="0" borderId="1" xfId="0" applyNumberFormat="1" applyFont="1" applyFill="1" applyBorder="1" applyAlignment="1">
      <alignment horizontal="center" vertical="center"/>
    </xf>
    <xf numFmtId="0" fontId="59" fillId="0" borderId="4" xfId="0" applyNumberFormat="1" applyFont="1" applyFill="1" applyBorder="1" applyAlignment="1">
      <alignment horizontal="center" vertical="center"/>
    </xf>
    <xf numFmtId="0" fontId="63" fillId="0" borderId="1" xfId="0" applyNumberFormat="1" applyFont="1" applyFill="1" applyBorder="1" applyAlignment="1">
      <alignment horizontal="center" vertical="center"/>
    </xf>
    <xf numFmtId="1" fontId="58" fillId="7" borderId="5" xfId="0" applyNumberFormat="1" applyFont="1" applyFill="1" applyBorder="1" applyAlignment="1">
      <alignment horizontal="center" vertical="center"/>
    </xf>
    <xf numFmtId="1" fontId="58" fillId="7" borderId="7" xfId="0" applyNumberFormat="1" applyFont="1" applyFill="1" applyBorder="1" applyAlignment="1">
      <alignment horizontal="center" vertical="center"/>
    </xf>
    <xf numFmtId="1" fontId="58" fillId="7" borderId="9" xfId="0" applyNumberFormat="1" applyFont="1" applyFill="1" applyBorder="1" applyAlignment="1">
      <alignment horizontal="center" vertical="center"/>
    </xf>
    <xf numFmtId="1" fontId="58" fillId="7" borderId="13" xfId="0" applyNumberFormat="1" applyFont="1" applyFill="1" applyBorder="1" applyAlignment="1">
      <alignment horizontal="center" vertical="center"/>
    </xf>
    <xf numFmtId="49" fontId="58" fillId="3" borderId="4" xfId="16" applyNumberFormat="1" applyFont="1" applyFill="1" applyBorder="1" applyAlignment="1">
      <alignment horizontal="center" vertical="center" wrapText="1"/>
    </xf>
    <xf numFmtId="0" fontId="66" fillId="0" borderId="3" xfId="4" applyNumberFormat="1" applyFont="1" applyFill="1" applyBorder="1" applyAlignment="1">
      <alignment horizontal="left" vertical="center"/>
    </xf>
    <xf numFmtId="49" fontId="74" fillId="0" borderId="2" xfId="0" applyNumberFormat="1" applyFont="1" applyFill="1" applyBorder="1" applyAlignment="1">
      <alignment horizontal="center" vertical="center"/>
    </xf>
    <xf numFmtId="49" fontId="74" fillId="0" borderId="3" xfId="0" applyNumberFormat="1" applyFont="1" applyFill="1" applyBorder="1" applyAlignment="1">
      <alignment horizontal="center" vertical="center"/>
    </xf>
    <xf numFmtId="49" fontId="74" fillId="3" borderId="3" xfId="16" applyNumberFormat="1" applyFont="1" applyFill="1" applyBorder="1" applyAlignment="1">
      <alignment horizontal="center" vertical="center" wrapText="1"/>
    </xf>
    <xf numFmtId="49" fontId="74" fillId="3" borderId="4" xfId="16" applyNumberFormat="1" applyFont="1" applyFill="1" applyBorder="1" applyAlignment="1">
      <alignment horizontal="center" vertical="center" wrapText="1"/>
    </xf>
    <xf numFmtId="165" fontId="58" fillId="3" borderId="1" xfId="15" applyFont="1" applyFill="1" applyBorder="1" applyAlignment="1">
      <alignment horizontal="left" vertical="center"/>
    </xf>
    <xf numFmtId="171" fontId="58" fillId="0" borderId="21" xfId="0" applyNumberFormat="1" applyFont="1" applyBorder="1" applyAlignment="1">
      <alignment horizontal="center" vertical="center"/>
    </xf>
    <xf numFmtId="165" fontId="58" fillId="3" borderId="4" xfId="15" applyFont="1" applyFill="1" applyBorder="1" applyAlignment="1">
      <alignment horizontal="left" vertical="center"/>
    </xf>
    <xf numFmtId="49" fontId="58" fillId="0" borderId="4" xfId="0" applyNumberFormat="1" applyFont="1" applyBorder="1" applyAlignment="1">
      <alignment horizontal="center" vertical="center"/>
    </xf>
    <xf numFmtId="166" fontId="58" fillId="3" borderId="30" xfId="15" applyNumberFormat="1" applyFont="1" applyFill="1" applyBorder="1" applyAlignment="1">
      <alignment horizontal="center" vertical="center"/>
    </xf>
    <xf numFmtId="165" fontId="58" fillId="3" borderId="3" xfId="15" applyFont="1" applyFill="1" applyBorder="1" applyAlignment="1">
      <alignment horizontal="left" vertical="center"/>
    </xf>
    <xf numFmtId="165" fontId="65" fillId="5" borderId="29" xfId="15" applyNumberFormat="1" applyFont="1" applyFill="1" applyBorder="1" applyAlignment="1">
      <alignment horizontal="center" vertical="center"/>
    </xf>
    <xf numFmtId="49" fontId="58" fillId="3" borderId="1" xfId="16" applyNumberFormat="1" applyFont="1" applyFill="1" applyBorder="1" applyAlignment="1">
      <alignment horizontal="center" vertical="center" wrapText="1"/>
    </xf>
    <xf numFmtId="166" fontId="58" fillId="3" borderId="31" xfId="15" applyNumberFormat="1" applyFont="1" applyFill="1" applyBorder="1" applyAlignment="1">
      <alignment horizontal="center" vertical="center"/>
    </xf>
    <xf numFmtId="1" fontId="75" fillId="7" borderId="41" xfId="0" applyNumberFormat="1" applyFont="1" applyFill="1" applyBorder="1" applyAlignment="1">
      <alignment horizontal="center" vertical="center"/>
    </xf>
    <xf numFmtId="1" fontId="58" fillId="7" borderId="42" xfId="0" applyNumberFormat="1" applyFont="1" applyFill="1" applyBorder="1" applyAlignment="1">
      <alignment horizontal="center" vertical="center"/>
    </xf>
    <xf numFmtId="1" fontId="58" fillId="7" borderId="25" xfId="0" applyNumberFormat="1" applyFont="1" applyFill="1" applyBorder="1" applyAlignment="1">
      <alignment horizontal="center" vertical="center"/>
    </xf>
    <xf numFmtId="1" fontId="58" fillId="7" borderId="43" xfId="0" applyNumberFormat="1" applyFont="1" applyFill="1" applyBorder="1" applyAlignment="1">
      <alignment horizontal="center" vertical="center"/>
    </xf>
    <xf numFmtId="1" fontId="58" fillId="7" borderId="44" xfId="0" applyNumberFormat="1" applyFont="1" applyFill="1" applyBorder="1" applyAlignment="1">
      <alignment horizontal="center" vertical="center"/>
    </xf>
    <xf numFmtId="0" fontId="64" fillId="0" borderId="4" xfId="3" applyNumberFormat="1" applyFont="1" applyBorder="1" applyAlignment="1">
      <alignment horizontal="left" vertical="center" wrapText="1"/>
    </xf>
    <xf numFmtId="1" fontId="58" fillId="7" borderId="39" xfId="0" applyNumberFormat="1" applyFont="1" applyFill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 wrapText="1"/>
    </xf>
    <xf numFmtId="166" fontId="58" fillId="0" borderId="4" xfId="0" applyNumberFormat="1" applyFont="1" applyBorder="1" applyAlignment="1">
      <alignment horizontal="center" vertical="center" wrapText="1"/>
    </xf>
    <xf numFmtId="0" fontId="59" fillId="0" borderId="16" xfId="0" applyNumberFormat="1" applyFont="1" applyFill="1" applyBorder="1" applyAlignment="1">
      <alignment horizontal="center" vertical="center"/>
    </xf>
    <xf numFmtId="168" fontId="58" fillId="4" borderId="21" xfId="15" applyNumberFormat="1" applyFont="1" applyFill="1" applyBorder="1" applyAlignment="1">
      <alignment horizontal="center" vertical="center"/>
    </xf>
    <xf numFmtId="1" fontId="58" fillId="7" borderId="28" xfId="0" applyNumberFormat="1" applyFont="1" applyFill="1" applyBorder="1" applyAlignment="1">
      <alignment horizontal="center" vertical="center"/>
    </xf>
    <xf numFmtId="1" fontId="58" fillId="7" borderId="47" xfId="0" applyNumberFormat="1" applyFont="1" applyFill="1" applyBorder="1" applyAlignment="1">
      <alignment horizontal="center" vertical="center"/>
    </xf>
    <xf numFmtId="0" fontId="63" fillId="0" borderId="2" xfId="0" applyNumberFormat="1" applyFont="1" applyFill="1" applyBorder="1" applyAlignment="1">
      <alignment horizontal="center" vertical="center"/>
    </xf>
    <xf numFmtId="165" fontId="44" fillId="3" borderId="1" xfId="15" applyFont="1" applyFill="1" applyBorder="1" applyAlignment="1">
      <alignment horizontal="left" vertical="center"/>
    </xf>
    <xf numFmtId="49" fontId="44" fillId="3" borderId="1" xfId="16" applyNumberFormat="1" applyFont="1" applyFill="1" applyBorder="1" applyAlignment="1">
      <alignment horizontal="center" vertical="center" wrapText="1"/>
    </xf>
    <xf numFmtId="165" fontId="44" fillId="0" borderId="3" xfId="0" applyFont="1" applyBorder="1" applyAlignment="1">
      <alignment horizontal="left" vertical="center"/>
    </xf>
    <xf numFmtId="3" fontId="58" fillId="0" borderId="3" xfId="0" applyNumberFormat="1" applyFont="1" applyBorder="1" applyAlignment="1">
      <alignment horizontal="center" vertical="center"/>
    </xf>
    <xf numFmtId="49" fontId="43" fillId="0" borderId="3" xfId="0" applyNumberFormat="1" applyFont="1" applyBorder="1" applyAlignment="1">
      <alignment horizontal="center" vertical="center"/>
    </xf>
    <xf numFmtId="168" fontId="61" fillId="4" borderId="7" xfId="15" applyNumberFormat="1" applyFont="1" applyFill="1" applyBorder="1" applyAlignment="1">
      <alignment horizontal="center" vertical="center"/>
    </xf>
    <xf numFmtId="168" fontId="61" fillId="4" borderId="9" xfId="15" applyNumberFormat="1" applyFont="1" applyFill="1" applyBorder="1" applyAlignment="1">
      <alignment horizontal="center" vertical="center"/>
    </xf>
    <xf numFmtId="165" fontId="41" fillId="0" borderId="3" xfId="0" applyFont="1" applyBorder="1" applyAlignment="1">
      <alignment horizontal="left" vertical="center"/>
    </xf>
    <xf numFmtId="1" fontId="71" fillId="0" borderId="16" xfId="0" applyNumberFormat="1" applyFont="1" applyBorder="1" applyAlignment="1">
      <alignment horizontal="center" vertical="center"/>
    </xf>
    <xf numFmtId="1" fontId="71" fillId="0" borderId="2" xfId="0" applyNumberFormat="1" applyFont="1" applyBorder="1" applyAlignment="1">
      <alignment horizontal="center" vertical="center"/>
    </xf>
    <xf numFmtId="168" fontId="64" fillId="4" borderId="5" xfId="15" applyNumberFormat="1" applyFont="1" applyFill="1" applyBorder="1" applyAlignment="1">
      <alignment horizontal="center" vertical="center"/>
    </xf>
    <xf numFmtId="168" fontId="64" fillId="4" borderId="7" xfId="15" applyNumberFormat="1" applyFont="1" applyFill="1" applyBorder="1" applyAlignment="1">
      <alignment horizontal="center" vertical="center"/>
    </xf>
    <xf numFmtId="168" fontId="64" fillId="4" borderId="9" xfId="15" applyNumberFormat="1" applyFont="1" applyFill="1" applyBorder="1" applyAlignment="1">
      <alignment horizontal="center" vertical="center"/>
    </xf>
    <xf numFmtId="168" fontId="64" fillId="4" borderId="13" xfId="15" applyNumberFormat="1" applyFont="1" applyFill="1" applyBorder="1" applyAlignment="1">
      <alignment horizontal="center" vertical="center"/>
    </xf>
    <xf numFmtId="168" fontId="64" fillId="4" borderId="5" xfId="0" applyNumberFormat="1" applyFont="1" applyFill="1" applyBorder="1" applyAlignment="1">
      <alignment horizontal="center" vertical="center"/>
    </xf>
    <xf numFmtId="168" fontId="64" fillId="4" borderId="7" xfId="0" applyNumberFormat="1" applyFont="1" applyFill="1" applyBorder="1" applyAlignment="1">
      <alignment horizontal="center" vertical="center"/>
    </xf>
    <xf numFmtId="168" fontId="64" fillId="4" borderId="9" xfId="0" applyNumberFormat="1" applyFont="1" applyFill="1" applyBorder="1" applyAlignment="1">
      <alignment horizontal="center" vertical="center"/>
    </xf>
    <xf numFmtId="168" fontId="64" fillId="6" borderId="7" xfId="0" applyNumberFormat="1" applyFont="1" applyFill="1" applyBorder="1" applyAlignment="1" applyProtection="1">
      <alignment horizontal="center" vertical="center"/>
    </xf>
    <xf numFmtId="168" fontId="64" fillId="4" borderId="15" xfId="15" applyNumberFormat="1" applyFont="1" applyFill="1" applyBorder="1" applyAlignment="1">
      <alignment horizontal="center" vertical="center"/>
    </xf>
    <xf numFmtId="168" fontId="64" fillId="4" borderId="14" xfId="0" applyNumberFormat="1" applyFont="1" applyFill="1" applyBorder="1" applyAlignment="1">
      <alignment horizontal="center" vertical="center"/>
    </xf>
    <xf numFmtId="49" fontId="59" fillId="3" borderId="1" xfId="16" applyNumberFormat="1" applyFont="1" applyFill="1" applyBorder="1" applyAlignment="1">
      <alignment horizontal="center" vertical="center" wrapText="1"/>
    </xf>
    <xf numFmtId="49" fontId="59" fillId="3" borderId="3" xfId="16" applyNumberFormat="1" applyFont="1" applyFill="1" applyBorder="1" applyAlignment="1">
      <alignment horizontal="center" vertical="center" wrapText="1"/>
    </xf>
    <xf numFmtId="49" fontId="59" fillId="3" borderId="1" xfId="16" applyNumberFormat="1" applyFont="1" applyFill="1" applyBorder="1" applyAlignment="1">
      <alignment horizontal="center" vertical="center" wrapText="1"/>
    </xf>
    <xf numFmtId="49" fontId="59" fillId="3" borderId="3" xfId="16" applyNumberFormat="1" applyFont="1" applyFill="1" applyBorder="1" applyAlignment="1">
      <alignment horizontal="center" vertical="center" wrapText="1"/>
    </xf>
    <xf numFmtId="165" fontId="40" fillId="3" borderId="3" xfId="15" applyFont="1" applyFill="1" applyBorder="1" applyAlignment="1">
      <alignment horizontal="left" vertical="center"/>
    </xf>
    <xf numFmtId="165" fontId="40" fillId="3" borderId="4" xfId="15" applyFont="1" applyFill="1" applyBorder="1" applyAlignment="1">
      <alignment horizontal="left" vertical="center"/>
    </xf>
    <xf numFmtId="165" fontId="40" fillId="3" borderId="1" xfId="15" applyFont="1" applyFill="1" applyBorder="1" applyAlignment="1">
      <alignment horizontal="left" vertical="center"/>
    </xf>
    <xf numFmtId="1" fontId="55" fillId="0" borderId="2" xfId="0" applyNumberFormat="1" applyFont="1" applyFill="1" applyBorder="1" applyAlignment="1" applyProtection="1">
      <alignment horizontal="center" vertical="center"/>
      <protection hidden="1"/>
    </xf>
    <xf numFmtId="168" fontId="58" fillId="4" borderId="13" xfId="15" applyNumberFormat="1" applyFont="1" applyFill="1" applyBorder="1" applyAlignment="1">
      <alignment horizontal="center" vertical="center"/>
    </xf>
    <xf numFmtId="0" fontId="50" fillId="0" borderId="31" xfId="0" applyNumberFormat="1" applyFont="1" applyFill="1" applyBorder="1" applyAlignment="1" applyProtection="1">
      <alignment horizontal="left" vertical="center"/>
      <protection hidden="1"/>
    </xf>
    <xf numFmtId="1" fontId="55" fillId="0" borderId="31" xfId="0" applyNumberFormat="1" applyFont="1" applyFill="1" applyBorder="1" applyAlignment="1" applyProtection="1">
      <alignment horizontal="center" vertical="center"/>
      <protection hidden="1"/>
    </xf>
    <xf numFmtId="0" fontId="50" fillId="0" borderId="31" xfId="0" applyNumberFormat="1" applyFont="1" applyFill="1" applyBorder="1" applyAlignment="1" applyProtection="1">
      <alignment horizontal="center" vertical="center"/>
      <protection hidden="1"/>
    </xf>
    <xf numFmtId="174" fontId="50" fillId="7" borderId="31" xfId="20" applyNumberFormat="1" applyFont="1" applyFill="1" applyBorder="1" applyAlignment="1">
      <alignment horizontal="center" vertical="center" shrinkToFit="1"/>
    </xf>
    <xf numFmtId="1" fontId="55" fillId="0" borderId="31" xfId="20" applyNumberFormat="1" applyFont="1" applyFill="1" applyBorder="1" applyAlignment="1">
      <alignment horizontal="center" vertical="center" shrinkToFit="1"/>
    </xf>
    <xf numFmtId="49" fontId="50" fillId="0" borderId="31" xfId="11" applyNumberFormat="1" applyFont="1" applyFill="1" applyBorder="1" applyAlignment="1" applyProtection="1">
      <alignment horizontal="center" vertical="center"/>
      <protection hidden="1"/>
    </xf>
    <xf numFmtId="168" fontId="58" fillId="4" borderId="39" xfId="15" applyNumberFormat="1" applyFont="1" applyFill="1" applyBorder="1" applyAlignment="1">
      <alignment horizontal="center" vertical="center"/>
    </xf>
    <xf numFmtId="0" fontId="55" fillId="0" borderId="2" xfId="0" applyNumberFormat="1" applyFont="1" applyFill="1" applyBorder="1" applyAlignment="1" applyProtection="1">
      <alignment horizontal="center" vertical="center"/>
      <protection hidden="1"/>
    </xf>
    <xf numFmtId="49" fontId="58" fillId="0" borderId="2" xfId="16" applyNumberFormat="1" applyFont="1" applyFill="1" applyBorder="1" applyAlignment="1">
      <alignment horizontal="center" vertical="center" wrapText="1"/>
    </xf>
    <xf numFmtId="49" fontId="50" fillId="0" borderId="16" xfId="0" applyNumberFormat="1" applyFont="1" applyFill="1" applyBorder="1" applyAlignment="1" applyProtection="1">
      <alignment horizontal="center" vertical="center"/>
      <protection hidden="1"/>
    </xf>
    <xf numFmtId="0" fontId="50" fillId="0" borderId="2" xfId="11" applyNumberFormat="1" applyFont="1" applyFill="1" applyBorder="1" applyAlignment="1" applyProtection="1">
      <alignment horizontal="center" vertical="center"/>
      <protection hidden="1"/>
    </xf>
    <xf numFmtId="0" fontId="50" fillId="0" borderId="4" xfId="11" applyNumberFormat="1" applyFont="1" applyFill="1" applyBorder="1" applyAlignment="1" applyProtection="1">
      <alignment horizontal="center" vertical="center"/>
      <protection hidden="1"/>
    </xf>
    <xf numFmtId="1" fontId="58" fillId="4" borderId="24" xfId="0" applyNumberFormat="1" applyFont="1" applyFill="1" applyBorder="1" applyAlignment="1">
      <alignment horizontal="center" vertical="center"/>
    </xf>
    <xf numFmtId="165" fontId="58" fillId="0" borderId="23" xfId="0" applyFont="1" applyBorder="1" applyAlignment="1">
      <alignment horizontal="center" vertical="center"/>
    </xf>
    <xf numFmtId="171" fontId="59" fillId="3" borderId="61" xfId="15" applyNumberFormat="1" applyFont="1" applyFill="1" applyBorder="1" applyAlignment="1">
      <alignment horizontal="center" vertical="center" wrapText="1"/>
    </xf>
    <xf numFmtId="1" fontId="59" fillId="3" borderId="62" xfId="15" applyNumberFormat="1" applyFont="1" applyFill="1" applyBorder="1" applyAlignment="1">
      <alignment horizontal="center" vertical="center" wrapText="1"/>
    </xf>
    <xf numFmtId="165" fontId="59" fillId="3" borderId="63" xfId="15" applyFont="1" applyFill="1" applyBorder="1" applyAlignment="1">
      <alignment horizontal="center" vertical="center" wrapText="1"/>
    </xf>
    <xf numFmtId="0" fontId="0" fillId="0" borderId="64" xfId="0" applyNumberFormat="1" applyBorder="1" applyAlignment="1">
      <alignment horizontal="left" vertical="center"/>
    </xf>
    <xf numFmtId="0" fontId="0" fillId="0" borderId="65" xfId="0" applyNumberFormat="1" applyBorder="1" applyAlignment="1">
      <alignment horizontal="left" vertical="center"/>
    </xf>
    <xf numFmtId="166" fontId="58" fillId="0" borderId="50" xfId="0" applyNumberFormat="1" applyFont="1" applyBorder="1" applyAlignment="1">
      <alignment horizontal="center" vertical="center"/>
    </xf>
    <xf numFmtId="166" fontId="58" fillId="0" borderId="31" xfId="0" applyNumberFormat="1" applyFont="1" applyBorder="1" applyAlignment="1">
      <alignment horizontal="center" vertical="center"/>
    </xf>
    <xf numFmtId="165" fontId="58" fillId="3" borderId="31" xfId="15" applyFont="1" applyFill="1" applyBorder="1" applyAlignment="1">
      <alignment horizontal="left" vertical="center"/>
    </xf>
    <xf numFmtId="0" fontId="55" fillId="0" borderId="31" xfId="0" applyNumberFormat="1" applyFont="1" applyFill="1" applyBorder="1" applyAlignment="1" applyProtection="1">
      <alignment horizontal="center" vertical="center"/>
      <protection hidden="1"/>
    </xf>
    <xf numFmtId="171" fontId="58" fillId="0" borderId="31" xfId="0" applyNumberFormat="1" applyFont="1" applyBorder="1" applyAlignment="1">
      <alignment horizontal="center" vertical="center"/>
    </xf>
    <xf numFmtId="49" fontId="58" fillId="0" borderId="31" xfId="0" applyNumberFormat="1" applyFont="1" applyBorder="1" applyAlignment="1">
      <alignment horizontal="center" vertical="center"/>
    </xf>
    <xf numFmtId="168" fontId="58" fillId="4" borderId="39" xfId="0" applyNumberFormat="1" applyFont="1" applyFill="1" applyBorder="1" applyAlignment="1">
      <alignment horizontal="center" vertical="center"/>
    </xf>
    <xf numFmtId="49" fontId="59" fillId="3" borderId="1" xfId="16" applyNumberFormat="1" applyFont="1" applyFill="1" applyBorder="1" applyAlignment="1">
      <alignment horizontal="center" vertical="center" wrapText="1"/>
    </xf>
    <xf numFmtId="171" fontId="39" fillId="0" borderId="23" xfId="0" applyNumberFormat="1" applyFont="1" applyBorder="1" applyAlignment="1">
      <alignment horizontal="center" vertical="center"/>
    </xf>
    <xf numFmtId="171" fontId="39" fillId="0" borderId="0" xfId="0" applyNumberFormat="1" applyFont="1" applyBorder="1" applyAlignment="1">
      <alignment horizontal="center" vertical="center"/>
    </xf>
    <xf numFmtId="171" fontId="39" fillId="0" borderId="24" xfId="0" applyNumberFormat="1" applyFont="1" applyBorder="1" applyAlignment="1">
      <alignment horizontal="center" vertical="center"/>
    </xf>
    <xf numFmtId="174" fontId="50" fillId="3" borderId="16" xfId="20" applyNumberFormat="1" applyFont="1" applyFill="1" applyBorder="1" applyAlignment="1">
      <alignment horizontal="center" vertical="center" shrinkToFit="1"/>
    </xf>
    <xf numFmtId="49" fontId="59" fillId="3" borderId="1" xfId="16" applyNumberFormat="1" applyFont="1" applyFill="1" applyBorder="1" applyAlignment="1">
      <alignment horizontal="center" vertical="center" wrapText="1"/>
    </xf>
    <xf numFmtId="172" fontId="58" fillId="4" borderId="7" xfId="15" applyNumberFormat="1" applyFont="1" applyFill="1" applyBorder="1" applyAlignment="1">
      <alignment horizontal="center" vertical="center"/>
    </xf>
    <xf numFmtId="172" fontId="58" fillId="4" borderId="28" xfId="15" applyNumberFormat="1" applyFont="1" applyFill="1" applyBorder="1" applyAlignment="1">
      <alignment horizontal="center" vertical="center"/>
    </xf>
    <xf numFmtId="172" fontId="76" fillId="4" borderId="5" xfId="15" applyNumberFormat="1" applyFont="1" applyFill="1" applyBorder="1" applyAlignment="1">
      <alignment horizontal="center" vertical="center"/>
    </xf>
    <xf numFmtId="172" fontId="76" fillId="4" borderId="7" xfId="15" applyNumberFormat="1" applyFont="1" applyFill="1" applyBorder="1" applyAlignment="1">
      <alignment horizontal="center" vertical="center"/>
    </xf>
    <xf numFmtId="172" fontId="76" fillId="4" borderId="9" xfId="15" applyNumberFormat="1" applyFont="1" applyFill="1" applyBorder="1" applyAlignment="1">
      <alignment horizontal="center" vertical="center"/>
    </xf>
    <xf numFmtId="172" fontId="76" fillId="4" borderId="13" xfId="15" applyNumberFormat="1" applyFont="1" applyFill="1" applyBorder="1" applyAlignment="1">
      <alignment horizontal="center" vertical="center"/>
    </xf>
    <xf numFmtId="1" fontId="59" fillId="0" borderId="16" xfId="0" applyNumberFormat="1" applyFont="1" applyFill="1" applyBorder="1" applyAlignment="1">
      <alignment horizontal="center" vertical="center"/>
    </xf>
    <xf numFmtId="0" fontId="0" fillId="0" borderId="66" xfId="0" applyNumberFormat="1" applyBorder="1" applyAlignment="1">
      <alignment horizontal="left" vertical="center"/>
    </xf>
    <xf numFmtId="168" fontId="64" fillId="4" borderId="28" xfId="15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left" vertical="center"/>
    </xf>
    <xf numFmtId="168" fontId="58" fillId="4" borderId="15" xfId="0" applyNumberFormat="1" applyFont="1" applyFill="1" applyBorder="1" applyAlignment="1">
      <alignment horizontal="center" vertical="center"/>
    </xf>
    <xf numFmtId="49" fontId="38" fillId="0" borderId="1" xfId="0" applyNumberFormat="1" applyFont="1" applyBorder="1" applyAlignment="1">
      <alignment horizontal="center" vertical="center"/>
    </xf>
    <xf numFmtId="49" fontId="38" fillId="3" borderId="1" xfId="16" applyNumberFormat="1" applyFont="1" applyFill="1" applyBorder="1" applyAlignment="1">
      <alignment horizontal="center" vertical="center" wrapText="1"/>
    </xf>
    <xf numFmtId="165" fontId="37" fillId="3" borderId="3" xfId="15" applyFont="1" applyFill="1" applyBorder="1" applyAlignment="1">
      <alignment horizontal="left" vertical="center"/>
    </xf>
    <xf numFmtId="49" fontId="37" fillId="3" borderId="4" xfId="16" applyNumberFormat="1" applyFont="1" applyFill="1" applyBorder="1" applyAlignment="1">
      <alignment horizontal="center" vertical="center" wrapText="1"/>
    </xf>
    <xf numFmtId="165" fontId="81" fillId="0" borderId="2" xfId="15" applyFont="1" applyFill="1" applyBorder="1" applyAlignment="1">
      <alignment horizontal="left" vertical="center" wrapText="1"/>
    </xf>
    <xf numFmtId="2" fontId="83" fillId="0" borderId="3" xfId="21" applyNumberFormat="1" applyFont="1" applyFill="1" applyBorder="1" applyAlignment="1">
      <alignment horizontal="center" vertical="center"/>
    </xf>
    <xf numFmtId="165" fontId="58" fillId="3" borderId="56" xfId="15" applyFont="1" applyFill="1" applyBorder="1" applyAlignment="1">
      <alignment horizontal="center" vertical="center"/>
    </xf>
    <xf numFmtId="165" fontId="58" fillId="3" borderId="57" xfId="15" applyFont="1" applyFill="1" applyBorder="1" applyAlignment="1">
      <alignment horizontal="center" vertical="center"/>
    </xf>
    <xf numFmtId="165" fontId="58" fillId="3" borderId="38" xfId="15" applyFont="1" applyFill="1" applyBorder="1" applyAlignment="1">
      <alignment horizontal="center" vertical="center"/>
    </xf>
    <xf numFmtId="0" fontId="59" fillId="0" borderId="2" xfId="0" applyNumberFormat="1" applyFont="1" applyFill="1" applyBorder="1" applyAlignment="1">
      <alignment horizontal="center" vertical="center"/>
    </xf>
    <xf numFmtId="166" fontId="36" fillId="3" borderId="2" xfId="15" applyNumberFormat="1" applyFont="1" applyFill="1" applyBorder="1" applyAlignment="1">
      <alignment horizontal="center" vertical="center"/>
    </xf>
    <xf numFmtId="166" fontId="36" fillId="3" borderId="3" xfId="15" applyNumberFormat="1" applyFont="1" applyFill="1" applyBorder="1" applyAlignment="1">
      <alignment horizontal="center" vertical="center"/>
    </xf>
    <xf numFmtId="0" fontId="59" fillId="0" borderId="50" xfId="0" applyNumberFormat="1" applyFont="1" applyFill="1" applyBorder="1" applyAlignment="1">
      <alignment horizontal="center" vertical="center"/>
    </xf>
    <xf numFmtId="166" fontId="58" fillId="3" borderId="50" xfId="15" applyNumberFormat="1" applyFont="1" applyFill="1" applyBorder="1" applyAlignment="1">
      <alignment horizontal="center" vertical="center"/>
    </xf>
    <xf numFmtId="1" fontId="58" fillId="7" borderId="36" xfId="0" applyNumberFormat="1" applyFont="1" applyFill="1" applyBorder="1" applyAlignment="1">
      <alignment horizontal="center" vertical="center"/>
    </xf>
    <xf numFmtId="168" fontId="58" fillId="4" borderId="3" xfId="15" applyNumberFormat="1" applyFont="1" applyFill="1" applyBorder="1" applyAlignment="1">
      <alignment horizontal="center" vertical="center"/>
    </xf>
    <xf numFmtId="165" fontId="65" fillId="5" borderId="3" xfId="15" applyNumberFormat="1" applyFont="1" applyFill="1" applyBorder="1" applyAlignment="1">
      <alignment horizontal="center" vertical="center"/>
    </xf>
    <xf numFmtId="168" fontId="58" fillId="4" borderId="1" xfId="15" applyNumberFormat="1" applyFont="1" applyFill="1" applyBorder="1" applyAlignment="1">
      <alignment horizontal="center" vertical="center"/>
    </xf>
    <xf numFmtId="168" fontId="58" fillId="4" borderId="4" xfId="15" applyNumberFormat="1" applyFont="1" applyFill="1" applyBorder="1" applyAlignment="1">
      <alignment horizontal="center" vertical="center"/>
    </xf>
    <xf numFmtId="0" fontId="59" fillId="0" borderId="30" xfId="0" applyNumberFormat="1" applyFont="1" applyFill="1" applyBorder="1" applyAlignment="1">
      <alignment horizontal="center" vertical="center"/>
    </xf>
    <xf numFmtId="166" fontId="36" fillId="3" borderId="50" xfId="15" applyNumberFormat="1" applyFont="1" applyFill="1" applyBorder="1" applyAlignment="1">
      <alignment horizontal="center" vertical="center"/>
    </xf>
    <xf numFmtId="168" fontId="58" fillId="4" borderId="32" xfId="15" applyNumberFormat="1" applyFont="1" applyFill="1" applyBorder="1" applyAlignment="1">
      <alignment horizontal="center" vertical="center"/>
    </xf>
    <xf numFmtId="165" fontId="65" fillId="5" borderId="56" xfId="15" applyNumberFormat="1" applyFont="1" applyFill="1" applyBorder="1" applyAlignment="1">
      <alignment horizontal="center" vertical="center"/>
    </xf>
    <xf numFmtId="1" fontId="58" fillId="7" borderId="68" xfId="0" applyNumberFormat="1" applyFont="1" applyFill="1" applyBorder="1" applyAlignment="1">
      <alignment horizontal="center" vertical="center"/>
    </xf>
    <xf numFmtId="168" fontId="58" fillId="4" borderId="37" xfId="15" applyNumberFormat="1" applyFont="1" applyFill="1" applyBorder="1" applyAlignment="1">
      <alignment horizontal="center" vertical="center"/>
    </xf>
    <xf numFmtId="49" fontId="36" fillId="3" borderId="2" xfId="16" applyNumberFormat="1" applyFont="1" applyFill="1" applyBorder="1" applyAlignment="1">
      <alignment horizontal="center" vertical="center" wrapText="1"/>
    </xf>
    <xf numFmtId="49" fontId="36" fillId="3" borderId="1" xfId="16" applyNumberFormat="1" applyFont="1" applyFill="1" applyBorder="1" applyAlignment="1">
      <alignment horizontal="center" vertical="center" wrapText="1"/>
    </xf>
    <xf numFmtId="0" fontId="66" fillId="0" borderId="50" xfId="4" applyNumberFormat="1" applyFont="1" applyFill="1" applyBorder="1" applyAlignment="1">
      <alignment horizontal="left" vertical="center"/>
    </xf>
    <xf numFmtId="168" fontId="36" fillId="4" borderId="28" xfId="0" applyNumberFormat="1" applyFont="1" applyFill="1" applyBorder="1" applyAlignment="1">
      <alignment horizontal="center" vertical="center"/>
    </xf>
    <xf numFmtId="168" fontId="36" fillId="4" borderId="3" xfId="0" applyNumberFormat="1" applyFont="1" applyFill="1" applyBorder="1" applyAlignment="1">
      <alignment horizontal="center" vertical="center"/>
    </xf>
    <xf numFmtId="168" fontId="36" fillId="4" borderId="39" xfId="0" applyNumberFormat="1" applyFont="1" applyFill="1" applyBorder="1" applyAlignment="1">
      <alignment horizontal="center" vertical="center"/>
    </xf>
    <xf numFmtId="168" fontId="36" fillId="4" borderId="7" xfId="15" applyNumberFormat="1" applyFont="1" applyFill="1" applyBorder="1" applyAlignment="1">
      <alignment horizontal="center" vertical="center"/>
    </xf>
    <xf numFmtId="168" fontId="36" fillId="4" borderId="7" xfId="0" applyNumberFormat="1" applyFont="1" applyFill="1" applyBorder="1" applyAlignment="1">
      <alignment horizontal="center" vertical="center"/>
    </xf>
    <xf numFmtId="168" fontId="36" fillId="4" borderId="13" xfId="15" applyNumberFormat="1" applyFont="1" applyFill="1" applyBorder="1" applyAlignment="1">
      <alignment horizontal="center" vertical="center"/>
    </xf>
    <xf numFmtId="168" fontId="36" fillId="4" borderId="5" xfId="0" applyNumberFormat="1" applyFont="1" applyFill="1" applyBorder="1" applyAlignment="1">
      <alignment horizontal="center" vertical="center"/>
    </xf>
    <xf numFmtId="168" fontId="36" fillId="4" borderId="13" xfId="0" applyNumberFormat="1" applyFont="1" applyFill="1" applyBorder="1" applyAlignment="1">
      <alignment horizontal="center" vertical="center"/>
    </xf>
    <xf numFmtId="1" fontId="75" fillId="7" borderId="41" xfId="0" applyNumberFormat="1" applyFont="1" applyFill="1" applyBorder="1" applyAlignment="1">
      <alignment horizontal="center" vertical="center"/>
    </xf>
    <xf numFmtId="169" fontId="58" fillId="0" borderId="0" xfId="0" applyNumberFormat="1" applyFont="1" applyFill="1" applyBorder="1" applyAlignment="1">
      <alignment horizontal="center" vertical="center"/>
    </xf>
    <xf numFmtId="172" fontId="69" fillId="0" borderId="0" xfId="0" applyNumberFormat="1" applyFont="1" applyFill="1" applyBorder="1" applyAlignment="1">
      <alignment horizontal="center" vertical="center"/>
    </xf>
    <xf numFmtId="165" fontId="59" fillId="0" borderId="0" xfId="0" applyFont="1" applyFill="1" applyBorder="1" applyAlignment="1">
      <alignment horizontal="center" vertical="center"/>
    </xf>
    <xf numFmtId="1" fontId="75" fillId="0" borderId="3" xfId="0" applyNumberFormat="1" applyFont="1" applyFill="1" applyBorder="1" applyAlignment="1">
      <alignment horizontal="center" vertical="center"/>
    </xf>
    <xf numFmtId="1" fontId="75" fillId="0" borderId="8" xfId="0" applyNumberFormat="1" applyFont="1" applyFill="1" applyBorder="1" applyAlignment="1">
      <alignment horizontal="center" vertical="center"/>
    </xf>
    <xf numFmtId="1" fontId="59" fillId="4" borderId="69" xfId="0" applyNumberFormat="1" applyFont="1" applyFill="1" applyBorder="1" applyAlignment="1">
      <alignment horizontal="center" vertical="center"/>
    </xf>
    <xf numFmtId="0" fontId="0" fillId="0" borderId="3" xfId="0" applyNumberFormat="1" applyBorder="1" applyAlignment="1">
      <alignment horizontal="left" vertical="center"/>
    </xf>
    <xf numFmtId="165" fontId="76" fillId="0" borderId="3" xfId="0" applyFont="1" applyBorder="1" applyAlignment="1">
      <alignment horizontal="center" vertical="center"/>
    </xf>
    <xf numFmtId="165" fontId="76" fillId="0" borderId="4" xfId="0" applyFont="1" applyBorder="1" applyAlignment="1">
      <alignment horizontal="center" vertical="center"/>
    </xf>
    <xf numFmtId="49" fontId="59" fillId="3" borderId="3" xfId="16" applyNumberFormat="1" applyFont="1" applyFill="1" applyBorder="1" applyAlignment="1">
      <alignment horizontal="center" vertical="center" wrapText="1"/>
    </xf>
    <xf numFmtId="165" fontId="59" fillId="3" borderId="1" xfId="16" applyFont="1" applyFill="1" applyBorder="1" applyAlignment="1">
      <alignment horizontal="center" vertical="center" wrapText="1"/>
    </xf>
    <xf numFmtId="165" fontId="59" fillId="3" borderId="3" xfId="16" applyFont="1" applyFill="1" applyBorder="1" applyAlignment="1">
      <alignment horizontal="center" vertical="center" wrapText="1"/>
    </xf>
    <xf numFmtId="165" fontId="59" fillId="3" borderId="4" xfId="16" applyFont="1" applyFill="1" applyBorder="1" applyAlignment="1">
      <alignment horizontal="center" vertical="center" wrapText="1"/>
    </xf>
    <xf numFmtId="49" fontId="59" fillId="3" borderId="1" xfId="16" applyNumberFormat="1" applyFont="1" applyFill="1" applyBorder="1" applyAlignment="1">
      <alignment horizontal="center" vertical="center" wrapText="1"/>
    </xf>
    <xf numFmtId="165" fontId="58" fillId="0" borderId="3" xfId="0" applyFont="1" applyBorder="1" applyAlignment="1">
      <alignment horizontal="center" vertical="center"/>
    </xf>
    <xf numFmtId="165" fontId="58" fillId="0" borderId="4" xfId="0" applyFont="1" applyBorder="1" applyAlignment="1">
      <alignment horizontal="center" vertical="center"/>
    </xf>
    <xf numFmtId="165" fontId="73" fillId="7" borderId="69" xfId="15" applyFont="1" applyFill="1" applyBorder="1" applyAlignment="1">
      <alignment vertical="center" wrapText="1"/>
    </xf>
    <xf numFmtId="1" fontId="58" fillId="7" borderId="69" xfId="0" applyNumberFormat="1" applyFont="1" applyFill="1" applyBorder="1" applyAlignment="1">
      <alignment horizontal="center" vertical="center"/>
    </xf>
    <xf numFmtId="1" fontId="58" fillId="7" borderId="41" xfId="0" applyNumberFormat="1" applyFont="1" applyFill="1" applyBorder="1" applyAlignment="1">
      <alignment horizontal="center" vertical="center"/>
    </xf>
    <xf numFmtId="1" fontId="58" fillId="7" borderId="35" xfId="0" applyNumberFormat="1" applyFont="1" applyFill="1" applyBorder="1" applyAlignment="1">
      <alignment horizontal="center" vertical="center"/>
    </xf>
    <xf numFmtId="1" fontId="42" fillId="7" borderId="5" xfId="0" applyNumberFormat="1" applyFont="1" applyFill="1" applyBorder="1" applyAlignment="1">
      <alignment horizontal="center" vertical="center"/>
    </xf>
    <xf numFmtId="0" fontId="72" fillId="0" borderId="0" xfId="0" applyNumberFormat="1" applyFont="1" applyBorder="1"/>
    <xf numFmtId="165" fontId="73" fillId="4" borderId="69" xfId="15" applyFont="1" applyFill="1" applyBorder="1" applyAlignment="1">
      <alignment vertical="center" wrapText="1"/>
    </xf>
    <xf numFmtId="168" fontId="64" fillId="4" borderId="14" xfId="15" applyNumberFormat="1" applyFont="1" applyFill="1" applyBorder="1" applyAlignment="1">
      <alignment horizontal="center" vertical="center"/>
    </xf>
    <xf numFmtId="168" fontId="64" fillId="4" borderId="20" xfId="15" applyNumberFormat="1" applyFont="1" applyFill="1" applyBorder="1" applyAlignment="1">
      <alignment horizontal="center" vertical="center"/>
    </xf>
    <xf numFmtId="168" fontId="64" fillId="4" borderId="27" xfId="15" applyNumberFormat="1" applyFont="1" applyFill="1" applyBorder="1" applyAlignment="1">
      <alignment horizontal="center" vertical="center"/>
    </xf>
    <xf numFmtId="0" fontId="0" fillId="0" borderId="4" xfId="0" applyNumberFormat="1" applyBorder="1" applyAlignment="1">
      <alignment horizontal="left" vertical="center"/>
    </xf>
    <xf numFmtId="168" fontId="61" fillId="4" borderId="20" xfId="15" applyNumberFormat="1" applyFont="1" applyFill="1" applyBorder="1" applyAlignment="1">
      <alignment horizontal="center" vertical="center"/>
    </xf>
    <xf numFmtId="49" fontId="33" fillId="3" borderId="3" xfId="16" applyNumberFormat="1" applyFont="1" applyFill="1" applyBorder="1" applyAlignment="1">
      <alignment horizontal="center" vertical="center" wrapText="1"/>
    </xf>
    <xf numFmtId="165" fontId="63" fillId="0" borderId="50" xfId="0" applyNumberFormat="1" applyFont="1" applyFill="1" applyBorder="1" applyAlignment="1">
      <alignment horizontal="center" vertical="center" wrapText="1"/>
    </xf>
    <xf numFmtId="165" fontId="31" fillId="0" borderId="0" xfId="0" applyFont="1" applyAlignment="1">
      <alignment vertical="center"/>
    </xf>
    <xf numFmtId="165" fontId="31" fillId="0" borderId="0" xfId="0" applyFont="1" applyBorder="1" applyAlignment="1">
      <alignment horizontal="center" vertical="center"/>
    </xf>
    <xf numFmtId="0" fontId="0" fillId="0" borderId="73" xfId="0" applyNumberFormat="1" applyBorder="1" applyAlignment="1">
      <alignment horizontal="left" vertical="center"/>
    </xf>
    <xf numFmtId="166" fontId="31" fillId="0" borderId="1" xfId="0" applyNumberFormat="1" applyFont="1" applyFill="1" applyBorder="1" applyAlignment="1">
      <alignment horizontal="center" vertical="center"/>
    </xf>
    <xf numFmtId="171" fontId="31" fillId="0" borderId="23" xfId="0" applyNumberFormat="1" applyFont="1" applyFill="1" applyBorder="1" applyAlignment="1">
      <alignment horizontal="center" vertical="center"/>
    </xf>
    <xf numFmtId="49" fontId="31" fillId="0" borderId="1" xfId="16" applyNumberFormat="1" applyFont="1" applyFill="1" applyBorder="1" applyAlignment="1">
      <alignment horizontal="center" vertical="center" wrapText="1"/>
    </xf>
    <xf numFmtId="1" fontId="31" fillId="7" borderId="5" xfId="0" applyNumberFormat="1" applyFont="1" applyFill="1" applyBorder="1" applyAlignment="1">
      <alignment horizontal="center" vertical="center"/>
    </xf>
    <xf numFmtId="166" fontId="31" fillId="0" borderId="3" xfId="0" applyNumberFormat="1" applyFont="1" applyFill="1" applyBorder="1" applyAlignment="1">
      <alignment horizontal="center" vertical="center"/>
    </xf>
    <xf numFmtId="171" fontId="31" fillId="0" borderId="0" xfId="0" applyNumberFormat="1" applyFont="1" applyFill="1" applyBorder="1" applyAlignment="1">
      <alignment horizontal="center" vertical="center"/>
    </xf>
    <xf numFmtId="49" fontId="31" fillId="0" borderId="3" xfId="16" applyNumberFormat="1" applyFont="1" applyFill="1" applyBorder="1" applyAlignment="1">
      <alignment horizontal="center" vertical="center" wrapText="1"/>
    </xf>
    <xf numFmtId="1" fontId="31" fillId="7" borderId="7" xfId="0" applyNumberFormat="1" applyFont="1" applyFill="1" applyBorder="1" applyAlignment="1">
      <alignment horizontal="center" vertical="center"/>
    </xf>
    <xf numFmtId="171" fontId="31" fillId="0" borderId="24" xfId="0" applyNumberFormat="1" applyFont="1" applyFill="1" applyBorder="1" applyAlignment="1">
      <alignment horizontal="center" vertical="center"/>
    </xf>
    <xf numFmtId="49" fontId="31" fillId="0" borderId="4" xfId="16" applyNumberFormat="1" applyFont="1" applyFill="1" applyBorder="1" applyAlignment="1">
      <alignment horizontal="center" vertical="center" wrapText="1"/>
    </xf>
    <xf numFmtId="1" fontId="31" fillId="7" borderId="9" xfId="0" applyNumberFormat="1" applyFont="1" applyFill="1" applyBorder="1" applyAlignment="1">
      <alignment horizontal="center" vertical="center"/>
    </xf>
    <xf numFmtId="1" fontId="31" fillId="7" borderId="69" xfId="0" applyNumberFormat="1" applyFont="1" applyFill="1" applyBorder="1" applyAlignment="1">
      <alignment horizontal="center" vertical="center"/>
    </xf>
    <xf numFmtId="166" fontId="31" fillId="3" borderId="2" xfId="15" applyNumberFormat="1" applyFont="1" applyFill="1" applyBorder="1" applyAlignment="1">
      <alignment horizontal="center" vertical="center"/>
    </xf>
    <xf numFmtId="171" fontId="31" fillId="0" borderId="0" xfId="0" applyNumberFormat="1" applyFont="1" applyBorder="1" applyAlignment="1">
      <alignment horizontal="center" vertical="center"/>
    </xf>
    <xf numFmtId="49" fontId="31" fillId="3" borderId="2" xfId="16" applyNumberFormat="1" applyFont="1" applyFill="1" applyBorder="1" applyAlignment="1">
      <alignment horizontal="center" vertical="center" wrapText="1"/>
    </xf>
    <xf numFmtId="1" fontId="31" fillId="7" borderId="13" xfId="0" applyNumberFormat="1" applyFont="1" applyFill="1" applyBorder="1" applyAlignment="1">
      <alignment horizontal="center" vertical="center"/>
    </xf>
    <xf numFmtId="166" fontId="31" fillId="0" borderId="2" xfId="15" applyNumberFormat="1" applyFont="1" applyFill="1" applyBorder="1" applyAlignment="1">
      <alignment horizontal="center" vertical="center"/>
    </xf>
    <xf numFmtId="49" fontId="31" fillId="0" borderId="2" xfId="16" applyNumberFormat="1" applyFont="1" applyFill="1" applyBorder="1" applyAlignment="1">
      <alignment horizontal="center" vertical="center" wrapText="1"/>
    </xf>
    <xf numFmtId="166" fontId="31" fillId="3" borderId="3" xfId="15" applyNumberFormat="1" applyFont="1" applyFill="1" applyBorder="1" applyAlignment="1">
      <alignment horizontal="center" vertical="center"/>
    </xf>
    <xf numFmtId="165" fontId="31" fillId="3" borderId="4" xfId="15" applyFont="1" applyFill="1" applyBorder="1" applyAlignment="1">
      <alignment horizontal="left" vertical="center"/>
    </xf>
    <xf numFmtId="166" fontId="31" fillId="3" borderId="4" xfId="15" applyNumberFormat="1" applyFont="1" applyFill="1" applyBorder="1" applyAlignment="1">
      <alignment horizontal="center" vertical="center"/>
    </xf>
    <xf numFmtId="171" fontId="31" fillId="0" borderId="24" xfId="0" applyNumberFormat="1" applyFont="1" applyBorder="1" applyAlignment="1">
      <alignment horizontal="center" vertical="center"/>
    </xf>
    <xf numFmtId="168" fontId="64" fillId="4" borderId="37" xfId="15" applyNumberFormat="1" applyFont="1" applyFill="1" applyBorder="1" applyAlignment="1">
      <alignment horizontal="center" vertical="center"/>
    </xf>
    <xf numFmtId="1" fontId="31" fillId="7" borderId="39" xfId="0" applyNumberFormat="1" applyFont="1" applyFill="1" applyBorder="1" applyAlignment="1">
      <alignment horizontal="center" vertical="center"/>
    </xf>
    <xf numFmtId="49" fontId="31" fillId="3" borderId="3" xfId="16" applyNumberFormat="1" applyFont="1" applyFill="1" applyBorder="1" applyAlignment="1">
      <alignment horizontal="center" vertical="center" wrapText="1"/>
    </xf>
    <xf numFmtId="1" fontId="31" fillId="7" borderId="28" xfId="0" applyNumberFormat="1" applyFont="1" applyFill="1" applyBorder="1" applyAlignment="1">
      <alignment horizontal="center" vertical="center"/>
    </xf>
    <xf numFmtId="165" fontId="31" fillId="3" borderId="3" xfId="15" applyFont="1" applyFill="1" applyBorder="1" applyAlignment="1">
      <alignment horizontal="left" vertical="center"/>
    </xf>
    <xf numFmtId="166" fontId="31" fillId="3" borderId="1" xfId="15" applyNumberFormat="1" applyFont="1" applyFill="1" applyBorder="1" applyAlignment="1">
      <alignment horizontal="center" vertical="center"/>
    </xf>
    <xf numFmtId="171" fontId="31" fillId="0" borderId="1" xfId="0" applyNumberFormat="1" applyFont="1" applyBorder="1" applyAlignment="1">
      <alignment horizontal="center" vertical="center"/>
    </xf>
    <xf numFmtId="49" fontId="31" fillId="3" borderId="1" xfId="16" applyNumberFormat="1" applyFont="1" applyFill="1" applyBorder="1" applyAlignment="1">
      <alignment horizontal="center" vertical="center" wrapText="1"/>
    </xf>
    <xf numFmtId="171" fontId="31" fillId="0" borderId="3" xfId="0" applyNumberFormat="1" applyFont="1" applyBorder="1" applyAlignment="1">
      <alignment horizontal="center" vertical="center"/>
    </xf>
    <xf numFmtId="165" fontId="31" fillId="3" borderId="16" xfId="15" applyFont="1" applyFill="1" applyBorder="1" applyAlignment="1">
      <alignment horizontal="left" vertical="center"/>
    </xf>
    <xf numFmtId="166" fontId="31" fillId="3" borderId="16" xfId="15" applyNumberFormat="1" applyFont="1" applyFill="1" applyBorder="1" applyAlignment="1">
      <alignment horizontal="center" vertical="center"/>
    </xf>
    <xf numFmtId="49" fontId="31" fillId="0" borderId="16" xfId="16" applyNumberFormat="1" applyFont="1" applyFill="1" applyBorder="1" applyAlignment="1">
      <alignment horizontal="center" vertical="center" wrapText="1"/>
    </xf>
    <xf numFmtId="168" fontId="64" fillId="4" borderId="21" xfId="15" applyNumberFormat="1" applyFont="1" applyFill="1" applyBorder="1" applyAlignment="1">
      <alignment horizontal="center" vertical="center"/>
    </xf>
    <xf numFmtId="171" fontId="31" fillId="0" borderId="4" xfId="0" applyNumberFormat="1" applyFont="1" applyBorder="1" applyAlignment="1">
      <alignment horizontal="center" vertical="center"/>
    </xf>
    <xf numFmtId="1" fontId="31" fillId="7" borderId="41" xfId="0" applyNumberFormat="1" applyFont="1" applyFill="1" applyBorder="1" applyAlignment="1">
      <alignment horizontal="center" vertical="center"/>
    </xf>
    <xf numFmtId="171" fontId="31" fillId="0" borderId="23" xfId="0" applyNumberFormat="1" applyFont="1" applyBorder="1" applyAlignment="1">
      <alignment horizontal="center" vertical="center"/>
    </xf>
    <xf numFmtId="166" fontId="31" fillId="0" borderId="1" xfId="15" applyNumberFormat="1" applyFont="1" applyFill="1" applyBorder="1" applyAlignment="1">
      <alignment horizontal="center" vertical="center"/>
    </xf>
    <xf numFmtId="166" fontId="31" fillId="0" borderId="3" xfId="15" applyNumberFormat="1" applyFont="1" applyFill="1" applyBorder="1" applyAlignment="1">
      <alignment horizontal="center" vertical="center"/>
    </xf>
    <xf numFmtId="166" fontId="31" fillId="0" borderId="4" xfId="15" applyNumberFormat="1" applyFont="1" applyFill="1" applyBorder="1" applyAlignment="1">
      <alignment horizontal="center" vertical="center"/>
    </xf>
    <xf numFmtId="165" fontId="31" fillId="3" borderId="57" xfId="15" applyFont="1" applyFill="1" applyBorder="1" applyAlignment="1">
      <alignment horizontal="center" vertical="center" wrapText="1"/>
    </xf>
    <xf numFmtId="165" fontId="31" fillId="3" borderId="1" xfId="15" applyFont="1" applyFill="1" applyBorder="1" applyAlignment="1">
      <alignment horizontal="left" vertical="center"/>
    </xf>
    <xf numFmtId="165" fontId="31" fillId="3" borderId="50" xfId="15" applyFont="1" applyFill="1" applyBorder="1" applyAlignment="1">
      <alignment horizontal="left" vertical="center"/>
    </xf>
    <xf numFmtId="49" fontId="59" fillId="3" borderId="50" xfId="16" applyNumberFormat="1" applyFont="1" applyFill="1" applyBorder="1" applyAlignment="1">
      <alignment horizontal="center" vertical="center" wrapText="1"/>
    </xf>
    <xf numFmtId="166" fontId="31" fillId="3" borderId="50" xfId="15" applyNumberFormat="1" applyFont="1" applyFill="1" applyBorder="1" applyAlignment="1">
      <alignment horizontal="center" vertical="center"/>
    </xf>
    <xf numFmtId="1" fontId="59" fillId="0" borderId="50" xfId="0" applyNumberFormat="1" applyFont="1" applyFill="1" applyBorder="1" applyAlignment="1">
      <alignment horizontal="center" vertical="center"/>
    </xf>
    <xf numFmtId="49" fontId="31" fillId="0" borderId="50" xfId="16" applyNumberFormat="1" applyFont="1" applyFill="1" applyBorder="1" applyAlignment="1">
      <alignment horizontal="center" vertical="center" wrapText="1"/>
    </xf>
    <xf numFmtId="168" fontId="61" fillId="4" borderId="45" xfId="15" applyNumberFormat="1" applyFont="1" applyFill="1" applyBorder="1" applyAlignment="1">
      <alignment horizontal="center" vertical="center"/>
    </xf>
    <xf numFmtId="165" fontId="65" fillId="5" borderId="57" xfId="15" applyNumberFormat="1" applyFont="1" applyFill="1" applyBorder="1" applyAlignment="1">
      <alignment horizontal="center" vertical="center"/>
    </xf>
    <xf numFmtId="1" fontId="31" fillId="7" borderId="74" xfId="0" applyNumberFormat="1" applyFont="1" applyFill="1" applyBorder="1" applyAlignment="1">
      <alignment horizontal="center" vertical="center"/>
    </xf>
    <xf numFmtId="165" fontId="31" fillId="0" borderId="0" xfId="0" applyFont="1" applyAlignment="1">
      <alignment horizontal="left" vertical="center"/>
    </xf>
    <xf numFmtId="166" fontId="31" fillId="0" borderId="0" xfId="0" applyNumberFormat="1" applyFont="1" applyAlignment="1">
      <alignment horizontal="center" vertical="center"/>
    </xf>
    <xf numFmtId="171" fontId="31" fillId="0" borderId="0" xfId="0" applyNumberFormat="1" applyFont="1" applyAlignment="1">
      <alignment horizontal="center" vertical="center"/>
    </xf>
    <xf numFmtId="165" fontId="31" fillId="0" borderId="0" xfId="0" applyFont="1" applyAlignment="1">
      <alignment horizontal="center" vertical="center"/>
    </xf>
    <xf numFmtId="168" fontId="31" fillId="0" borderId="0" xfId="0" applyNumberFormat="1" applyFont="1" applyAlignment="1">
      <alignment vertical="center"/>
    </xf>
    <xf numFmtId="1" fontId="31" fillId="0" borderId="0" xfId="0" applyNumberFormat="1" applyFont="1" applyAlignment="1">
      <alignment horizontal="center" vertical="center"/>
    </xf>
    <xf numFmtId="165" fontId="30" fillId="0" borderId="0" xfId="0" applyFont="1" applyAlignment="1">
      <alignment horizontal="center" vertical="center"/>
    </xf>
    <xf numFmtId="165" fontId="0" fillId="0" borderId="0" xfId="0"/>
    <xf numFmtId="165" fontId="29" fillId="0" borderId="0" xfId="0" applyFont="1" applyAlignment="1">
      <alignment vertical="center"/>
    </xf>
    <xf numFmtId="165" fontId="85" fillId="0" borderId="0" xfId="0" applyFont="1" applyAlignment="1">
      <alignment vertical="center"/>
    </xf>
    <xf numFmtId="165" fontId="61" fillId="0" borderId="0" xfId="0" applyFont="1" applyAlignment="1">
      <alignment vertical="center"/>
    </xf>
    <xf numFmtId="165" fontId="86" fillId="0" borderId="0" xfId="0" applyFont="1" applyAlignment="1">
      <alignment vertical="center"/>
    </xf>
    <xf numFmtId="0" fontId="59" fillId="0" borderId="30" xfId="0" applyNumberFormat="1" applyFont="1" applyBorder="1" applyAlignment="1">
      <alignment horizontal="center" vertical="center" wrapText="1"/>
    </xf>
    <xf numFmtId="0" fontId="59" fillId="0" borderId="50" xfId="0" applyNumberFormat="1" applyFont="1" applyBorder="1" applyAlignment="1">
      <alignment horizontal="center" vertical="center" wrapText="1"/>
    </xf>
    <xf numFmtId="165" fontId="28" fillId="0" borderId="3" xfId="0" applyFont="1" applyBorder="1" applyAlignment="1">
      <alignment horizontal="left" vertical="center"/>
    </xf>
    <xf numFmtId="0" fontId="59" fillId="0" borderId="31" xfId="0" applyNumberFormat="1" applyFont="1" applyBorder="1" applyAlignment="1">
      <alignment vertical="center" wrapText="1"/>
    </xf>
    <xf numFmtId="49" fontId="26" fillId="3" borderId="1" xfId="16" applyNumberFormat="1" applyFont="1" applyFill="1" applyBorder="1" applyAlignment="1">
      <alignment horizontal="center" vertical="center" wrapText="1"/>
    </xf>
    <xf numFmtId="1" fontId="26" fillId="0" borderId="1" xfId="0" applyNumberFormat="1" applyFont="1" applyBorder="1" applyAlignment="1">
      <alignment horizontal="center" vertical="center"/>
    </xf>
    <xf numFmtId="49" fontId="25" fillId="3" borderId="4" xfId="16" applyNumberFormat="1" applyFont="1" applyFill="1" applyBorder="1" applyAlignment="1">
      <alignment horizontal="center" vertical="center" wrapText="1"/>
    </xf>
    <xf numFmtId="165" fontId="24" fillId="0" borderId="1" xfId="0" applyFont="1" applyBorder="1" applyAlignment="1">
      <alignment horizontal="left" vertical="center"/>
    </xf>
    <xf numFmtId="166" fontId="24" fillId="0" borderId="1" xfId="0" applyNumberFormat="1" applyFont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165" fontId="24" fillId="0" borderId="3" xfId="0" applyFont="1" applyBorder="1" applyAlignment="1">
      <alignment horizontal="left" vertical="center"/>
    </xf>
    <xf numFmtId="166" fontId="24" fillId="0" borderId="3" xfId="0" applyNumberFormat="1" applyFont="1" applyBorder="1" applyAlignment="1">
      <alignment horizontal="center" vertical="center"/>
    </xf>
    <xf numFmtId="171" fontId="24" fillId="0" borderId="70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168" fontId="24" fillId="4" borderId="7" xfId="0" applyNumberFormat="1" applyFont="1" applyFill="1" applyBorder="1" applyAlignment="1">
      <alignment horizontal="center" vertical="center"/>
    </xf>
    <xf numFmtId="165" fontId="24" fillId="0" borderId="4" xfId="0" applyFont="1" applyBorder="1" applyAlignment="1">
      <alignment horizontal="left" vertical="center"/>
    </xf>
    <xf numFmtId="166" fontId="24" fillId="0" borderId="4" xfId="0" applyNumberFormat="1" applyFont="1" applyBorder="1" applyAlignment="1">
      <alignment horizontal="center" vertical="center"/>
    </xf>
    <xf numFmtId="49" fontId="24" fillId="0" borderId="4" xfId="0" applyNumberFormat="1" applyFont="1" applyBorder="1" applyAlignment="1">
      <alignment horizontal="center" vertical="center"/>
    </xf>
    <xf numFmtId="1" fontId="24" fillId="7" borderId="5" xfId="0" applyNumberFormat="1" applyFont="1" applyFill="1" applyBorder="1" applyAlignment="1">
      <alignment horizontal="center" vertical="center"/>
    </xf>
    <xf numFmtId="1" fontId="24" fillId="7" borderId="7" xfId="0" applyNumberFormat="1" applyFont="1" applyFill="1" applyBorder="1" applyAlignment="1">
      <alignment horizontal="center" vertical="center"/>
    </xf>
    <xf numFmtId="1" fontId="24" fillId="7" borderId="9" xfId="0" applyNumberFormat="1" applyFont="1" applyFill="1" applyBorder="1" applyAlignment="1">
      <alignment horizontal="center" vertical="center"/>
    </xf>
    <xf numFmtId="165" fontId="23" fillId="0" borderId="0" xfId="0" applyFont="1" applyAlignment="1">
      <alignment vertical="center"/>
    </xf>
    <xf numFmtId="166" fontId="87" fillId="0" borderId="3" xfId="0" applyNumberFormat="1" applyFont="1" applyBorder="1" applyAlignment="1">
      <alignment horizontal="center" vertical="center"/>
    </xf>
    <xf numFmtId="166" fontId="23" fillId="0" borderId="3" xfId="0" applyNumberFormat="1" applyFont="1" applyBorder="1" applyAlignment="1">
      <alignment horizontal="center" vertical="center"/>
    </xf>
    <xf numFmtId="171" fontId="23" fillId="0" borderId="3" xfId="0" applyNumberFormat="1" applyFont="1" applyBorder="1" applyAlignment="1">
      <alignment horizontal="center" vertical="center"/>
    </xf>
    <xf numFmtId="166" fontId="76" fillId="0" borderId="3" xfId="0" applyNumberFormat="1" applyFont="1" applyBorder="1" applyAlignment="1">
      <alignment horizontal="center" vertical="center"/>
    </xf>
    <xf numFmtId="166" fontId="87" fillId="0" borderId="4" xfId="0" applyNumberFormat="1" applyFont="1" applyBorder="1" applyAlignment="1">
      <alignment horizontal="center" vertical="center"/>
    </xf>
    <xf numFmtId="166" fontId="23" fillId="0" borderId="4" xfId="0" applyNumberFormat="1" applyFont="1" applyBorder="1" applyAlignment="1">
      <alignment horizontal="center" vertical="center"/>
    </xf>
    <xf numFmtId="171" fontId="23" fillId="0" borderId="4" xfId="0" applyNumberFormat="1" applyFont="1" applyBorder="1" applyAlignment="1">
      <alignment horizontal="center" vertical="center"/>
    </xf>
    <xf numFmtId="1" fontId="23" fillId="7" borderId="3" xfId="0" applyNumberFormat="1" applyFont="1" applyFill="1" applyBorder="1" applyAlignment="1">
      <alignment horizontal="center" vertical="center"/>
    </xf>
    <xf numFmtId="49" fontId="59" fillId="3" borderId="1" xfId="16" applyNumberFormat="1" applyFont="1" applyFill="1" applyBorder="1" applyAlignment="1">
      <alignment horizontal="center" vertical="center" wrapText="1"/>
    </xf>
    <xf numFmtId="178" fontId="66" fillId="6" borderId="7" xfId="0" applyNumberFormat="1" applyFont="1" applyFill="1" applyBorder="1" applyAlignment="1">
      <alignment horizontal="center" vertical="center"/>
    </xf>
    <xf numFmtId="178" fontId="64" fillId="6" borderId="7" xfId="0" applyNumberFormat="1" applyFont="1" applyFill="1" applyBorder="1" applyAlignment="1">
      <alignment horizontal="center" vertical="center"/>
    </xf>
    <xf numFmtId="178" fontId="66" fillId="6" borderId="9" xfId="0" applyNumberFormat="1" applyFont="1" applyFill="1" applyBorder="1" applyAlignment="1">
      <alignment horizontal="center" vertical="center"/>
    </xf>
    <xf numFmtId="165" fontId="22" fillId="3" borderId="4" xfId="15" applyFont="1" applyFill="1" applyBorder="1" applyAlignment="1">
      <alignment horizontal="left" vertical="center"/>
    </xf>
    <xf numFmtId="49" fontId="22" fillId="3" borderId="4" xfId="16" applyNumberFormat="1" applyFont="1" applyFill="1" applyBorder="1" applyAlignment="1">
      <alignment horizontal="center" vertical="center" wrapText="1"/>
    </xf>
    <xf numFmtId="171" fontId="31" fillId="0" borderId="50" xfId="0" applyNumberFormat="1" applyFont="1" applyBorder="1" applyAlignment="1">
      <alignment horizontal="center" vertical="center"/>
    </xf>
    <xf numFmtId="166" fontId="21" fillId="3" borderId="1" xfId="15" applyNumberFormat="1" applyFont="1" applyFill="1" applyBorder="1" applyAlignment="1">
      <alignment horizontal="center" vertical="center"/>
    </xf>
    <xf numFmtId="166" fontId="21" fillId="3" borderId="3" xfId="15" applyNumberFormat="1" applyFont="1" applyFill="1" applyBorder="1" applyAlignment="1">
      <alignment horizontal="center" vertical="center"/>
    </xf>
    <xf numFmtId="165" fontId="21" fillId="3" borderId="4" xfId="15" applyFont="1" applyFill="1" applyBorder="1" applyAlignment="1">
      <alignment horizontal="left" vertical="center"/>
    </xf>
    <xf numFmtId="166" fontId="21" fillId="3" borderId="4" xfId="15" applyNumberFormat="1" applyFont="1" applyFill="1" applyBorder="1" applyAlignment="1">
      <alignment horizontal="center" vertical="center"/>
    </xf>
    <xf numFmtId="49" fontId="21" fillId="3" borderId="1" xfId="16" applyNumberFormat="1" applyFont="1" applyFill="1" applyBorder="1" applyAlignment="1">
      <alignment horizontal="center" vertical="center" wrapText="1"/>
    </xf>
    <xf numFmtId="49" fontId="21" fillId="3" borderId="3" xfId="16" applyNumberFormat="1" applyFont="1" applyFill="1" applyBorder="1" applyAlignment="1">
      <alignment horizontal="center" vertical="center" wrapText="1"/>
    </xf>
    <xf numFmtId="49" fontId="21" fillId="0" borderId="4" xfId="16" applyNumberFormat="1" applyFont="1" applyBorder="1" applyAlignment="1">
      <alignment horizontal="center" vertical="center" wrapText="1"/>
    </xf>
    <xf numFmtId="171" fontId="31" fillId="0" borderId="30" xfId="0" applyNumberFormat="1" applyFont="1" applyBorder="1" applyAlignment="1">
      <alignment horizontal="center" vertical="center"/>
    </xf>
    <xf numFmtId="171" fontId="31" fillId="0" borderId="31" xfId="0" applyNumberFormat="1" applyFont="1" applyBorder="1" applyAlignment="1">
      <alignment horizontal="center" vertical="center"/>
    </xf>
    <xf numFmtId="49" fontId="21" fillId="0" borderId="1" xfId="16" applyNumberFormat="1" applyFont="1" applyFill="1" applyBorder="1" applyAlignment="1">
      <alignment horizontal="center" vertical="center" wrapText="1"/>
    </xf>
    <xf numFmtId="168" fontId="64" fillId="4" borderId="1" xfId="15" applyNumberFormat="1" applyFont="1" applyFill="1" applyBorder="1" applyAlignment="1">
      <alignment horizontal="center" vertical="center"/>
    </xf>
    <xf numFmtId="168" fontId="64" fillId="4" borderId="4" xfId="15" applyNumberFormat="1" applyFont="1" applyFill="1" applyBorder="1" applyAlignment="1">
      <alignment horizontal="center" vertical="center"/>
    </xf>
    <xf numFmtId="165" fontId="65" fillId="5" borderId="4" xfId="15" applyNumberFormat="1" applyFont="1" applyFill="1" applyBorder="1" applyAlignment="1">
      <alignment horizontal="center" vertical="center"/>
    </xf>
    <xf numFmtId="49" fontId="20" fillId="0" borderId="3" xfId="0" applyNumberFormat="1" applyFont="1" applyBorder="1" applyAlignment="1">
      <alignment horizontal="center" vertical="center"/>
    </xf>
    <xf numFmtId="165" fontId="58" fillId="0" borderId="3" xfId="0" applyFont="1" applyBorder="1" applyAlignment="1">
      <alignment horizontal="center" vertical="center"/>
    </xf>
    <xf numFmtId="165" fontId="58" fillId="0" borderId="4" xfId="0" applyFont="1" applyBorder="1" applyAlignment="1">
      <alignment horizontal="center" vertical="center"/>
    </xf>
    <xf numFmtId="49" fontId="59" fillId="3" borderId="1" xfId="16" applyNumberFormat="1" applyFont="1" applyFill="1" applyBorder="1" applyAlignment="1">
      <alignment horizontal="center" vertical="center" wrapText="1"/>
    </xf>
    <xf numFmtId="49" fontId="59" fillId="3" borderId="3" xfId="16" applyNumberFormat="1" applyFont="1" applyFill="1" applyBorder="1" applyAlignment="1">
      <alignment horizontal="center" vertical="center" wrapText="1"/>
    </xf>
    <xf numFmtId="1" fontId="59" fillId="3" borderId="75" xfId="15" applyNumberFormat="1" applyFont="1" applyFill="1" applyBorder="1" applyAlignment="1">
      <alignment horizontal="center" vertical="center" wrapText="1"/>
    </xf>
    <xf numFmtId="165" fontId="59" fillId="3" borderId="76" xfId="15" applyFont="1" applyFill="1" applyBorder="1" applyAlignment="1">
      <alignment horizontal="center" vertical="center" wrapText="1"/>
    </xf>
    <xf numFmtId="0" fontId="66" fillId="0" borderId="1" xfId="4" applyNumberFormat="1" applyFont="1" applyFill="1" applyBorder="1" applyAlignment="1">
      <alignment horizontal="left" vertical="center"/>
    </xf>
    <xf numFmtId="0" fontId="66" fillId="0" borderId="4" xfId="4" applyNumberFormat="1" applyFont="1" applyFill="1" applyBorder="1" applyAlignment="1">
      <alignment horizontal="left" vertical="center"/>
    </xf>
    <xf numFmtId="165" fontId="88" fillId="0" borderId="0" xfId="0" applyFont="1" applyAlignment="1">
      <alignment horizontal="left" vertical="top" wrapText="1"/>
    </xf>
    <xf numFmtId="0" fontId="66" fillId="0" borderId="2" xfId="4" applyNumberFormat="1" applyFont="1" applyFill="1" applyBorder="1" applyAlignment="1">
      <alignment horizontal="left" vertical="center"/>
    </xf>
    <xf numFmtId="0" fontId="66" fillId="0" borderId="16" xfId="4" applyNumberFormat="1" applyFont="1" applyFill="1" applyBorder="1" applyAlignment="1">
      <alignment horizontal="left" vertical="center"/>
    </xf>
    <xf numFmtId="0" fontId="66" fillId="0" borderId="3" xfId="22" applyNumberFormat="1" applyFont="1" applyFill="1" applyBorder="1" applyAlignment="1">
      <alignment horizontal="left" vertical="center"/>
    </xf>
    <xf numFmtId="0" fontId="66" fillId="0" borderId="10" xfId="4" applyNumberFormat="1" applyFont="1" applyFill="1" applyBorder="1" applyAlignment="1">
      <alignment horizontal="left" vertical="center"/>
    </xf>
    <xf numFmtId="0" fontId="66" fillId="0" borderId="30" xfId="4" applyNumberFormat="1" applyFont="1" applyFill="1" applyBorder="1" applyAlignment="1">
      <alignment horizontal="left" vertical="center"/>
    </xf>
    <xf numFmtId="0" fontId="66" fillId="0" borderId="49" xfId="5" applyNumberFormat="1" applyFont="1" applyFill="1" applyBorder="1" applyAlignment="1">
      <alignment horizontal="left" vertical="center" wrapText="1"/>
    </xf>
    <xf numFmtId="171" fontId="31" fillId="0" borderId="1" xfId="0" applyNumberFormat="1" applyFont="1" applyFill="1" applyBorder="1" applyAlignment="1">
      <alignment horizontal="center" vertical="center"/>
    </xf>
    <xf numFmtId="165" fontId="73" fillId="0" borderId="1" xfId="15" applyFont="1" applyFill="1" applyBorder="1" applyAlignment="1">
      <alignment horizontal="center" vertical="center" wrapText="1"/>
    </xf>
    <xf numFmtId="165" fontId="73" fillId="0" borderId="3" xfId="15" applyFont="1" applyFill="1" applyBorder="1" applyAlignment="1">
      <alignment horizontal="center" vertical="center" wrapText="1"/>
    </xf>
    <xf numFmtId="165" fontId="73" fillId="0" borderId="4" xfId="15" applyFont="1" applyFill="1" applyBorder="1" applyAlignment="1">
      <alignment horizontal="center" vertical="center" wrapText="1"/>
    </xf>
    <xf numFmtId="171" fontId="31" fillId="0" borderId="48" xfId="0" applyNumberFormat="1" applyFont="1" applyFill="1" applyBorder="1" applyAlignment="1">
      <alignment horizontal="center" vertical="center"/>
    </xf>
    <xf numFmtId="171" fontId="31" fillId="0" borderId="70" xfId="0" applyNumberFormat="1" applyFont="1" applyFill="1" applyBorder="1" applyAlignment="1">
      <alignment horizontal="center" vertical="center"/>
    </xf>
    <xf numFmtId="168" fontId="58" fillId="4" borderId="28" xfId="0" applyNumberFormat="1" applyFont="1" applyFill="1" applyBorder="1" applyAlignment="1">
      <alignment vertical="center"/>
    </xf>
    <xf numFmtId="168" fontId="58" fillId="4" borderId="3" xfId="0" applyNumberFormat="1" applyFont="1" applyFill="1" applyBorder="1" applyAlignment="1">
      <alignment vertical="center"/>
    </xf>
    <xf numFmtId="165" fontId="65" fillId="5" borderId="3" xfId="0" applyNumberFormat="1" applyFont="1" applyFill="1" applyBorder="1" applyAlignment="1">
      <alignment vertical="center"/>
    </xf>
    <xf numFmtId="168" fontId="58" fillId="4" borderId="4" xfId="0" applyNumberFormat="1" applyFont="1" applyFill="1" applyBorder="1" applyAlignment="1">
      <alignment vertical="center"/>
    </xf>
    <xf numFmtId="165" fontId="65" fillId="5" borderId="4" xfId="0" applyNumberFormat="1" applyFont="1" applyFill="1" applyBorder="1" applyAlignment="1">
      <alignment vertical="center"/>
    </xf>
    <xf numFmtId="2" fontId="89" fillId="0" borderId="0" xfId="32" applyNumberFormat="1" applyFont="1" applyAlignment="1">
      <alignment vertical="center"/>
    </xf>
    <xf numFmtId="165" fontId="19" fillId="0" borderId="1" xfId="0" applyFont="1" applyBorder="1" applyAlignment="1">
      <alignment horizontal="left" vertical="center"/>
    </xf>
    <xf numFmtId="166" fontId="58" fillId="3" borderId="2" xfId="0" applyNumberFormat="1" applyFont="1" applyFill="1" applyBorder="1" applyAlignment="1">
      <alignment horizontal="center" vertical="center"/>
    </xf>
    <xf numFmtId="1" fontId="58" fillId="0" borderId="1" xfId="0" applyNumberFormat="1" applyFont="1" applyBorder="1" applyAlignment="1">
      <alignment horizontal="center" vertical="center"/>
    </xf>
    <xf numFmtId="165" fontId="65" fillId="5" borderId="1" xfId="15" applyNumberFormat="1" applyFont="1" applyFill="1" applyBorder="1" applyAlignment="1">
      <alignment horizontal="center" vertical="center"/>
    </xf>
    <xf numFmtId="166" fontId="58" fillId="3" borderId="16" xfId="0" applyNumberFormat="1" applyFont="1" applyFill="1" applyBorder="1" applyAlignment="1">
      <alignment horizontal="center" vertical="center"/>
    </xf>
    <xf numFmtId="49" fontId="25" fillId="3" borderId="16" xfId="16" applyNumberFormat="1" applyFont="1" applyFill="1" applyBorder="1" applyAlignment="1">
      <alignment horizontal="center" vertical="center" wrapText="1"/>
    </xf>
    <xf numFmtId="49" fontId="25" fillId="3" borderId="3" xfId="16" applyNumberFormat="1" applyFont="1" applyFill="1" applyBorder="1" applyAlignment="1">
      <alignment horizontal="center" vertical="center" wrapText="1"/>
    </xf>
    <xf numFmtId="49" fontId="25" fillId="3" borderId="1" xfId="16" applyNumberFormat="1" applyFont="1" applyFill="1" applyBorder="1" applyAlignment="1">
      <alignment horizontal="center" vertical="center" wrapText="1"/>
    </xf>
    <xf numFmtId="49" fontId="19" fillId="3" borderId="1" xfId="16" applyNumberFormat="1" applyFont="1" applyFill="1" applyBorder="1" applyAlignment="1">
      <alignment horizontal="center" vertical="center" wrapText="1"/>
    </xf>
    <xf numFmtId="165" fontId="24" fillId="0" borderId="16" xfId="0" applyFont="1" applyBorder="1" applyAlignment="1">
      <alignment horizontal="left" vertical="center"/>
    </xf>
    <xf numFmtId="166" fontId="24" fillId="0" borderId="16" xfId="0" applyNumberFormat="1" applyFont="1" applyBorder="1" applyAlignment="1">
      <alignment horizontal="center" vertical="center"/>
    </xf>
    <xf numFmtId="171" fontId="24" fillId="0" borderId="72" xfId="0" applyNumberFormat="1" applyFont="1" applyBorder="1" applyAlignment="1">
      <alignment horizontal="center" vertical="center"/>
    </xf>
    <xf numFmtId="49" fontId="24" fillId="0" borderId="16" xfId="0" applyNumberFormat="1" applyFont="1" applyBorder="1" applyAlignment="1">
      <alignment horizontal="center" vertical="center"/>
    </xf>
    <xf numFmtId="168" fontId="24" fillId="4" borderId="28" xfId="0" applyNumberFormat="1" applyFont="1" applyFill="1" applyBorder="1" applyAlignment="1">
      <alignment horizontal="center" vertical="center"/>
    </xf>
    <xf numFmtId="1" fontId="24" fillId="7" borderId="28" xfId="0" applyNumberFormat="1" applyFont="1" applyFill="1" applyBorder="1" applyAlignment="1">
      <alignment horizontal="center" vertical="center"/>
    </xf>
    <xf numFmtId="171" fontId="24" fillId="0" borderId="3" xfId="0" applyNumberFormat="1" applyFont="1" applyBorder="1" applyAlignment="1">
      <alignment horizontal="center" vertical="center"/>
    </xf>
    <xf numFmtId="168" fontId="24" fillId="4" borderId="3" xfId="0" applyNumberFormat="1" applyFont="1" applyFill="1" applyBorder="1" applyAlignment="1">
      <alignment horizontal="center" vertical="center"/>
    </xf>
    <xf numFmtId="171" fontId="24" fillId="0" borderId="1" xfId="0" applyNumberFormat="1" applyFont="1" applyBorder="1" applyAlignment="1">
      <alignment horizontal="center" vertical="center"/>
    </xf>
    <xf numFmtId="168" fontId="24" fillId="4" borderId="1" xfId="0" applyNumberFormat="1" applyFont="1" applyFill="1" applyBorder="1" applyAlignment="1">
      <alignment horizontal="center" vertical="center"/>
    </xf>
    <xf numFmtId="171" fontId="24" fillId="0" borderId="4" xfId="0" applyNumberFormat="1" applyFont="1" applyBorder="1" applyAlignment="1">
      <alignment horizontal="center" vertical="center"/>
    </xf>
    <xf numFmtId="168" fontId="24" fillId="4" borderId="4" xfId="0" applyNumberFormat="1" applyFont="1" applyFill="1" applyBorder="1" applyAlignment="1">
      <alignment horizontal="center" vertical="center"/>
    </xf>
    <xf numFmtId="165" fontId="24" fillId="0" borderId="2" xfId="0" applyFont="1" applyBorder="1" applyAlignment="1">
      <alignment horizontal="left" vertical="center"/>
    </xf>
    <xf numFmtId="166" fontId="24" fillId="0" borderId="2" xfId="0" applyNumberFormat="1" applyFont="1" applyBorder="1" applyAlignment="1">
      <alignment horizontal="center" vertical="center"/>
    </xf>
    <xf numFmtId="171" fontId="24" fillId="0" borderId="77" xfId="0" applyNumberFormat="1" applyFont="1" applyBorder="1" applyAlignment="1">
      <alignment horizontal="center" vertical="center"/>
    </xf>
    <xf numFmtId="49" fontId="24" fillId="0" borderId="2" xfId="0" applyNumberFormat="1" applyFont="1" applyBorder="1" applyAlignment="1">
      <alignment horizontal="center" vertical="center"/>
    </xf>
    <xf numFmtId="168" fontId="24" fillId="4" borderId="13" xfId="0" applyNumberFormat="1" applyFont="1" applyFill="1" applyBorder="1" applyAlignment="1">
      <alignment horizontal="center" vertical="center"/>
    </xf>
    <xf numFmtId="1" fontId="24" fillId="7" borderId="13" xfId="0" applyNumberFormat="1" applyFont="1" applyFill="1" applyBorder="1" applyAlignment="1">
      <alignment horizontal="center" vertical="center"/>
    </xf>
    <xf numFmtId="165" fontId="58" fillId="3" borderId="75" xfId="15" applyFont="1" applyFill="1" applyBorder="1" applyAlignment="1">
      <alignment horizontal="center" vertical="center" wrapText="1"/>
    </xf>
    <xf numFmtId="165" fontId="59" fillId="0" borderId="62" xfId="16" applyNumberFormat="1" applyFont="1" applyFill="1" applyBorder="1" applyAlignment="1">
      <alignment horizontal="center" vertical="center" wrapText="1"/>
    </xf>
    <xf numFmtId="165" fontId="27" fillId="0" borderId="62" xfId="0" applyFont="1" applyBorder="1" applyAlignment="1">
      <alignment horizontal="left" vertical="center"/>
    </xf>
    <xf numFmtId="165" fontId="59" fillId="0" borderId="62" xfId="0" applyFont="1" applyBorder="1" applyAlignment="1">
      <alignment horizontal="center" vertical="center"/>
    </xf>
    <xf numFmtId="166" fontId="58" fillId="0" borderId="62" xfId="0" applyNumberFormat="1" applyFont="1" applyBorder="1" applyAlignment="1">
      <alignment horizontal="center" vertical="center"/>
    </xf>
    <xf numFmtId="171" fontId="58" fillId="0" borderId="33" xfId="0" applyNumberFormat="1" applyFont="1" applyBorder="1" applyAlignment="1">
      <alignment horizontal="center" vertical="center"/>
    </xf>
    <xf numFmtId="1" fontId="59" fillId="0" borderId="62" xfId="0" applyNumberFormat="1" applyFont="1" applyBorder="1" applyAlignment="1">
      <alignment horizontal="center" vertical="center"/>
    </xf>
    <xf numFmtId="49" fontId="27" fillId="0" borderId="62" xfId="0" applyNumberFormat="1" applyFont="1" applyBorder="1" applyAlignment="1">
      <alignment horizontal="center" vertical="center"/>
    </xf>
    <xf numFmtId="168" fontId="58" fillId="4" borderId="76" xfId="0" applyNumberFormat="1" applyFont="1" applyFill="1" applyBorder="1" applyAlignment="1">
      <alignment horizontal="center" vertical="center"/>
    </xf>
    <xf numFmtId="165" fontId="65" fillId="5" borderId="61" xfId="15" applyNumberFormat="1" applyFont="1" applyFill="1" applyBorder="1" applyAlignment="1">
      <alignment horizontal="center" vertical="center"/>
    </xf>
    <xf numFmtId="1" fontId="58" fillId="7" borderId="76" xfId="0" applyNumberFormat="1" applyFont="1" applyFill="1" applyBorder="1" applyAlignment="1">
      <alignment horizontal="center" vertical="center"/>
    </xf>
    <xf numFmtId="168" fontId="58" fillId="4" borderId="1" xfId="0" applyNumberFormat="1" applyFont="1" applyFill="1" applyBorder="1" applyAlignment="1">
      <alignment horizontal="center" vertical="center"/>
    </xf>
    <xf numFmtId="1" fontId="0" fillId="0" borderId="0" xfId="0" applyNumberFormat="1"/>
    <xf numFmtId="0" fontId="66" fillId="0" borderId="16" xfId="22" applyNumberFormat="1" applyFont="1" applyFill="1" applyBorder="1" applyAlignment="1">
      <alignment horizontal="left" vertical="center"/>
    </xf>
    <xf numFmtId="1" fontId="59" fillId="0" borderId="50" xfId="0" applyNumberFormat="1" applyFont="1" applyBorder="1" applyAlignment="1">
      <alignment horizontal="center" vertical="center"/>
    </xf>
    <xf numFmtId="49" fontId="36" fillId="3" borderId="50" xfId="16" applyNumberFormat="1" applyFont="1" applyFill="1" applyBorder="1" applyAlignment="1">
      <alignment horizontal="center" vertical="center" wrapText="1"/>
    </xf>
    <xf numFmtId="168" fontId="58" fillId="4" borderId="45" xfId="15" applyNumberFormat="1" applyFont="1" applyFill="1" applyBorder="1" applyAlignment="1">
      <alignment horizontal="center" vertical="center"/>
    </xf>
    <xf numFmtId="1" fontId="58" fillId="7" borderId="74" xfId="0" applyNumberFormat="1" applyFont="1" applyFill="1" applyBorder="1" applyAlignment="1">
      <alignment horizontal="center" vertical="center"/>
    </xf>
    <xf numFmtId="0" fontId="66" fillId="0" borderId="6" xfId="4" applyNumberFormat="1" applyFont="1" applyFill="1" applyBorder="1" applyAlignment="1">
      <alignment horizontal="left" vertical="center"/>
    </xf>
    <xf numFmtId="165" fontId="18" fillId="0" borderId="0" xfId="0" applyFont="1" applyAlignment="1">
      <alignment vertical="center"/>
    </xf>
    <xf numFmtId="1" fontId="18" fillId="0" borderId="0" xfId="0" applyNumberFormat="1" applyFont="1" applyAlignment="1">
      <alignment horizontal="center" vertical="center"/>
    </xf>
    <xf numFmtId="165" fontId="65" fillId="0" borderId="0" xfId="0" applyFont="1" applyAlignment="1">
      <alignment vertical="center"/>
    </xf>
    <xf numFmtId="168" fontId="18" fillId="0" borderId="0" xfId="0" applyNumberFormat="1" applyFont="1" applyAlignment="1">
      <alignment vertical="center"/>
    </xf>
    <xf numFmtId="165" fontId="18" fillId="0" borderId="0" xfId="0" applyFont="1" applyAlignment="1">
      <alignment horizontal="center" vertical="center"/>
    </xf>
    <xf numFmtId="171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5" fontId="18" fillId="0" borderId="0" xfId="0" applyFont="1" applyAlignment="1">
      <alignment horizontal="left" vertical="center"/>
    </xf>
    <xf numFmtId="165" fontId="18" fillId="0" borderId="0" xfId="0" applyFont="1"/>
    <xf numFmtId="165" fontId="59" fillId="0" borderId="0" xfId="0" applyFont="1"/>
    <xf numFmtId="165" fontId="91" fillId="0" borderId="0" xfId="0" applyFont="1"/>
    <xf numFmtId="49" fontId="0" fillId="0" borderId="0" xfId="0" applyNumberFormat="1" applyAlignment="1">
      <alignment horizontal="right"/>
    </xf>
    <xf numFmtId="49" fontId="59" fillId="0" borderId="0" xfId="0" applyNumberFormat="1" applyFont="1" applyAlignment="1">
      <alignment horizontal="right"/>
    </xf>
    <xf numFmtId="165" fontId="92" fillId="0" borderId="0" xfId="0" applyFont="1" applyAlignment="1">
      <alignment vertical="center"/>
    </xf>
    <xf numFmtId="1" fontId="85" fillId="0" borderId="0" xfId="0" applyNumberFormat="1" applyFont="1" applyAlignment="1">
      <alignment horizontal="center" vertical="center"/>
    </xf>
    <xf numFmtId="165" fontId="84" fillId="0" borderId="0" xfId="0" applyFont="1" applyAlignment="1">
      <alignment vertical="center"/>
    </xf>
    <xf numFmtId="168" fontId="85" fillId="0" borderId="0" xfId="0" applyNumberFormat="1" applyFont="1" applyAlignment="1">
      <alignment vertical="center"/>
    </xf>
    <xf numFmtId="165" fontId="85" fillId="0" borderId="0" xfId="0" applyFont="1" applyAlignment="1">
      <alignment horizontal="center" vertical="center"/>
    </xf>
    <xf numFmtId="1" fontId="84" fillId="0" borderId="0" xfId="0" applyNumberFormat="1" applyFont="1" applyAlignment="1">
      <alignment horizontal="center" vertical="center"/>
    </xf>
    <xf numFmtId="171" fontId="85" fillId="0" borderId="0" xfId="0" applyNumberFormat="1" applyFont="1" applyAlignment="1">
      <alignment horizontal="center" vertical="center"/>
    </xf>
    <xf numFmtId="166" fontId="85" fillId="0" borderId="0" xfId="0" applyNumberFormat="1" applyFont="1" applyAlignment="1">
      <alignment horizontal="center" vertical="center"/>
    </xf>
    <xf numFmtId="165" fontId="84" fillId="0" borderId="0" xfId="0" applyFont="1" applyAlignment="1">
      <alignment horizontal="center" vertical="center"/>
    </xf>
    <xf numFmtId="165" fontId="85" fillId="0" borderId="0" xfId="0" applyFont="1" applyAlignment="1">
      <alignment horizontal="left" vertical="center"/>
    </xf>
    <xf numFmtId="1" fontId="18" fillId="7" borderId="20" xfId="0" applyNumberFormat="1" applyFont="1" applyFill="1" applyBorder="1" applyAlignment="1">
      <alignment horizontal="center" vertical="center"/>
    </xf>
    <xf numFmtId="165" fontId="84" fillId="5" borderId="4" xfId="15" applyFont="1" applyFill="1" applyBorder="1" applyAlignment="1">
      <alignment horizontal="center" vertical="center"/>
    </xf>
    <xf numFmtId="49" fontId="18" fillId="3" borderId="4" xfId="16" applyNumberFormat="1" applyFont="1" applyFill="1" applyBorder="1" applyAlignment="1">
      <alignment horizontal="center" vertical="center" wrapText="1"/>
    </xf>
    <xf numFmtId="171" fontId="18" fillId="0" borderId="24" xfId="0" applyNumberFormat="1" applyFont="1" applyBorder="1" applyAlignment="1">
      <alignment horizontal="center" vertical="center"/>
    </xf>
    <xf numFmtId="166" fontId="18" fillId="3" borderId="4" xfId="15" applyNumberFormat="1" applyFont="1" applyFill="1" applyBorder="1" applyAlignment="1">
      <alignment horizontal="center" vertical="center"/>
    </xf>
    <xf numFmtId="165" fontId="18" fillId="3" borderId="4" xfId="15" applyFont="1" applyFill="1" applyBorder="1" applyAlignment="1">
      <alignment horizontal="left" vertical="center"/>
    </xf>
    <xf numFmtId="1" fontId="18" fillId="7" borderId="14" xfId="0" applyNumberFormat="1" applyFont="1" applyFill="1" applyBorder="1" applyAlignment="1">
      <alignment horizontal="center" vertical="center"/>
    </xf>
    <xf numFmtId="165" fontId="84" fillId="5" borderId="3" xfId="15" applyFont="1" applyFill="1" applyBorder="1" applyAlignment="1">
      <alignment horizontal="center" vertical="center"/>
    </xf>
    <xf numFmtId="49" fontId="18" fillId="3" borderId="3" xfId="16" applyNumberFormat="1" applyFont="1" applyFill="1" applyBorder="1" applyAlignment="1">
      <alignment horizontal="center" vertical="center" wrapText="1"/>
    </xf>
    <xf numFmtId="166" fontId="18" fillId="3" borderId="3" xfId="15" applyNumberFormat="1" applyFont="1" applyFill="1" applyBorder="1" applyAlignment="1">
      <alignment horizontal="center" vertical="center"/>
    </xf>
    <xf numFmtId="165" fontId="18" fillId="3" borderId="3" xfId="15" applyFont="1" applyFill="1" applyBorder="1" applyAlignment="1">
      <alignment horizontal="left" vertical="center"/>
    </xf>
    <xf numFmtId="1" fontId="18" fillId="7" borderId="15" xfId="0" applyNumberFormat="1" applyFont="1" applyFill="1" applyBorder="1" applyAlignment="1">
      <alignment horizontal="center" vertical="center"/>
    </xf>
    <xf numFmtId="165" fontId="84" fillId="5" borderId="1" xfId="15" applyFont="1" applyFill="1" applyBorder="1" applyAlignment="1">
      <alignment horizontal="center" vertical="center"/>
    </xf>
    <xf numFmtId="49" fontId="18" fillId="3" borderId="1" xfId="16" applyNumberFormat="1" applyFont="1" applyFill="1" applyBorder="1" applyAlignment="1">
      <alignment horizontal="center" vertical="center" wrapText="1"/>
    </xf>
    <xf numFmtId="166" fontId="18" fillId="3" borderId="1" xfId="15" applyNumberFormat="1" applyFont="1" applyFill="1" applyBorder="1" applyAlignment="1">
      <alignment horizontal="center" vertical="center"/>
    </xf>
    <xf numFmtId="165" fontId="18" fillId="3" borderId="1" xfId="15" applyFont="1" applyFill="1" applyBorder="1" applyAlignment="1">
      <alignment horizontal="left" vertical="center"/>
    </xf>
    <xf numFmtId="1" fontId="18" fillId="7" borderId="21" xfId="0" applyNumberFormat="1" applyFont="1" applyFill="1" applyBorder="1" applyAlignment="1">
      <alignment horizontal="center" vertical="center"/>
    </xf>
    <xf numFmtId="49" fontId="18" fillId="3" borderId="16" xfId="16" applyNumberFormat="1" applyFont="1" applyFill="1" applyBorder="1" applyAlignment="1">
      <alignment horizontal="center" vertical="center" wrapText="1"/>
    </xf>
    <xf numFmtId="165" fontId="18" fillId="3" borderId="16" xfId="15" applyFont="1" applyFill="1" applyBorder="1" applyAlignment="1">
      <alignment horizontal="left" vertical="center"/>
    </xf>
    <xf numFmtId="165" fontId="18" fillId="9" borderId="0" xfId="0" applyFont="1" applyFill="1" applyAlignment="1">
      <alignment vertical="center"/>
    </xf>
    <xf numFmtId="165" fontId="68" fillId="9" borderId="0" xfId="0" applyFont="1" applyFill="1" applyAlignment="1">
      <alignment vertical="center"/>
    </xf>
    <xf numFmtId="1" fontId="18" fillId="7" borderId="33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165" fontId="0" fillId="0" borderId="0" xfId="0" applyAlignment="1">
      <alignment horizontal="right"/>
    </xf>
    <xf numFmtId="49" fontId="17" fillId="3" borderId="2" xfId="16" applyNumberFormat="1" applyFont="1" applyFill="1" applyBorder="1" applyAlignment="1">
      <alignment horizontal="center" vertical="center" wrapText="1"/>
    </xf>
    <xf numFmtId="1" fontId="16" fillId="7" borderId="3" xfId="0" applyNumberFormat="1" applyFont="1" applyFill="1" applyBorder="1" applyAlignment="1">
      <alignment horizontal="center" vertical="center"/>
    </xf>
    <xf numFmtId="165" fontId="16" fillId="0" borderId="0" xfId="0" applyFont="1" applyAlignment="1">
      <alignment vertical="center"/>
    </xf>
    <xf numFmtId="165" fontId="16" fillId="0" borderId="0" xfId="0" applyFont="1" applyAlignment="1">
      <alignment horizontal="center" vertical="center"/>
    </xf>
    <xf numFmtId="165" fontId="59" fillId="0" borderId="80" xfId="0" applyFont="1" applyBorder="1" applyAlignment="1">
      <alignment horizontal="center" vertical="center"/>
    </xf>
    <xf numFmtId="166" fontId="76" fillId="0" borderId="80" xfId="0" applyNumberFormat="1" applyFont="1" applyBorder="1" applyAlignment="1">
      <alignment horizontal="center" vertical="center"/>
    </xf>
    <xf numFmtId="166" fontId="16" fillId="0" borderId="80" xfId="0" applyNumberFormat="1" applyFont="1" applyBorder="1" applyAlignment="1">
      <alignment horizontal="center" vertical="center"/>
    </xf>
    <xf numFmtId="171" fontId="16" fillId="0" borderId="80" xfId="0" applyNumberFormat="1" applyFont="1" applyBorder="1" applyAlignment="1">
      <alignment horizontal="center" vertical="center"/>
    </xf>
    <xf numFmtId="165" fontId="65" fillId="5" borderId="80" xfId="15" applyFont="1" applyFill="1" applyBorder="1" applyAlignment="1">
      <alignment horizontal="center" vertical="center"/>
    </xf>
    <xf numFmtId="1" fontId="16" fillId="7" borderId="80" xfId="0" applyNumberFormat="1" applyFont="1" applyFill="1" applyBorder="1" applyAlignment="1">
      <alignment horizontal="center" vertical="center"/>
    </xf>
    <xf numFmtId="166" fontId="87" fillId="0" borderId="80" xfId="0" applyNumberFormat="1" applyFont="1" applyBorder="1" applyAlignment="1">
      <alignment horizontal="center" vertical="center"/>
    </xf>
    <xf numFmtId="49" fontId="59" fillId="0" borderId="80" xfId="0" applyNumberFormat="1" applyFont="1" applyBorder="1" applyAlignment="1">
      <alignment horizontal="center" vertical="center"/>
    </xf>
    <xf numFmtId="0" fontId="59" fillId="0" borderId="80" xfId="0" applyNumberFormat="1" applyFont="1" applyBorder="1" applyAlignment="1">
      <alignment horizontal="center" vertical="center"/>
    </xf>
    <xf numFmtId="166" fontId="59" fillId="0" borderId="80" xfId="0" applyNumberFormat="1" applyFont="1" applyBorder="1" applyAlignment="1">
      <alignment horizontal="center" vertical="center"/>
    </xf>
    <xf numFmtId="166" fontId="59" fillId="0" borderId="80" xfId="0" applyNumberFormat="1" applyFont="1" applyBorder="1" applyAlignment="1">
      <alignment horizontal="center" vertical="center" wrapText="1"/>
    </xf>
    <xf numFmtId="165" fontId="16" fillId="3" borderId="80" xfId="15" applyFont="1" applyFill="1" applyBorder="1" applyAlignment="1">
      <alignment horizontal="center" vertical="center" wrapText="1"/>
    </xf>
    <xf numFmtId="165" fontId="71" fillId="0" borderId="80" xfId="0" applyFont="1" applyBorder="1" applyAlignment="1">
      <alignment horizontal="center" vertical="center" wrapText="1"/>
    </xf>
    <xf numFmtId="165" fontId="59" fillId="0" borderId="80" xfId="0" applyFont="1" applyBorder="1" applyAlignment="1">
      <alignment horizontal="center" vertical="center" wrapText="1"/>
    </xf>
    <xf numFmtId="1" fontId="16" fillId="7" borderId="69" xfId="0" applyNumberFormat="1" applyFont="1" applyFill="1" applyBorder="1" applyAlignment="1">
      <alignment horizontal="center" vertical="center"/>
    </xf>
    <xf numFmtId="165" fontId="16" fillId="0" borderId="1" xfId="0" applyFont="1" applyBorder="1" applyAlignment="1">
      <alignment horizontal="left" vertical="center"/>
    </xf>
    <xf numFmtId="166" fontId="16" fillId="0" borderId="1" xfId="0" applyNumberFormat="1" applyFont="1" applyBorder="1" applyAlignment="1">
      <alignment horizontal="center" vertical="center"/>
    </xf>
    <xf numFmtId="171" fontId="16" fillId="0" borderId="1" xfId="0" applyNumberFormat="1" applyFont="1" applyBorder="1" applyAlignment="1">
      <alignment horizontal="center" vertical="center"/>
    </xf>
    <xf numFmtId="49" fontId="16" fillId="0" borderId="1" xfId="16" applyNumberFormat="1" applyFont="1" applyBorder="1" applyAlignment="1">
      <alignment horizontal="center" vertical="center" wrapText="1"/>
    </xf>
    <xf numFmtId="165" fontId="16" fillId="0" borderId="80" xfId="0" applyFont="1" applyBorder="1" applyAlignment="1">
      <alignment horizontal="left" vertical="center"/>
    </xf>
    <xf numFmtId="1" fontId="59" fillId="0" borderId="80" xfId="0" applyNumberFormat="1" applyFont="1" applyBorder="1" applyAlignment="1">
      <alignment horizontal="center" vertical="center"/>
    </xf>
    <xf numFmtId="49" fontId="16" fillId="0" borderId="80" xfId="16" applyNumberFormat="1" applyFont="1" applyBorder="1" applyAlignment="1">
      <alignment horizontal="center" vertical="center" wrapText="1"/>
    </xf>
    <xf numFmtId="165" fontId="16" fillId="0" borderId="4" xfId="0" applyFont="1" applyBorder="1" applyAlignment="1">
      <alignment horizontal="left" vertical="center"/>
    </xf>
    <xf numFmtId="166" fontId="16" fillId="0" borderId="4" xfId="0" applyNumberFormat="1" applyFont="1" applyBorder="1" applyAlignment="1">
      <alignment horizontal="center" vertical="center"/>
    </xf>
    <xf numFmtId="171" fontId="16" fillId="0" borderId="4" xfId="0" applyNumberFormat="1" applyFont="1" applyBorder="1" applyAlignment="1">
      <alignment horizontal="center" vertical="center"/>
    </xf>
    <xf numFmtId="49" fontId="16" fillId="0" borderId="4" xfId="16" applyNumberFormat="1" applyFont="1" applyBorder="1" applyAlignment="1">
      <alignment horizontal="center" vertical="center" wrapText="1"/>
    </xf>
    <xf numFmtId="165" fontId="65" fillId="5" borderId="79" xfId="15" applyFont="1" applyFill="1" applyBorder="1" applyAlignment="1">
      <alignment horizontal="center" vertical="center"/>
    </xf>
    <xf numFmtId="1" fontId="16" fillId="7" borderId="79" xfId="0" applyNumberFormat="1" applyFont="1" applyFill="1" applyBorder="1" applyAlignment="1">
      <alignment horizontal="center" vertical="center"/>
    </xf>
    <xf numFmtId="165" fontId="65" fillId="5" borderId="1" xfId="15" applyFont="1" applyFill="1" applyBorder="1" applyAlignment="1">
      <alignment horizontal="center" vertical="center"/>
    </xf>
    <xf numFmtId="1" fontId="16" fillId="7" borderId="1" xfId="0" applyNumberFormat="1" applyFont="1" applyFill="1" applyBorder="1" applyAlignment="1">
      <alignment horizontal="center" vertical="center"/>
    </xf>
    <xf numFmtId="165" fontId="65" fillId="5" borderId="4" xfId="15" applyFont="1" applyFill="1" applyBorder="1" applyAlignment="1">
      <alignment horizontal="center" vertical="center"/>
    </xf>
    <xf numFmtId="1" fontId="16" fillId="7" borderId="4" xfId="0" applyNumberFormat="1" applyFont="1" applyFill="1" applyBorder="1" applyAlignment="1">
      <alignment horizontal="center" vertical="center"/>
    </xf>
    <xf numFmtId="165" fontId="0" fillId="0" borderId="3" xfId="0" applyBorder="1" applyAlignment="1">
      <alignment horizontal="left" vertical="center"/>
    </xf>
    <xf numFmtId="165" fontId="0" fillId="0" borderId="4" xfId="0" applyBorder="1" applyAlignment="1">
      <alignment horizontal="left" vertical="center"/>
    </xf>
    <xf numFmtId="165" fontId="0" fillId="0" borderId="80" xfId="0" applyBorder="1" applyAlignment="1">
      <alignment horizontal="left" vertical="center"/>
    </xf>
    <xf numFmtId="179" fontId="66" fillId="6" borderId="80" xfId="0" applyNumberFormat="1" applyFont="1" applyFill="1" applyBorder="1" applyAlignment="1">
      <alignment horizontal="center" vertical="center"/>
    </xf>
    <xf numFmtId="179" fontId="66" fillId="6" borderId="79" xfId="0" applyNumberFormat="1" applyFont="1" applyFill="1" applyBorder="1" applyAlignment="1">
      <alignment horizontal="center" vertical="center"/>
    </xf>
    <xf numFmtId="179" fontId="66" fillId="6" borderId="1" xfId="0" applyNumberFormat="1" applyFont="1" applyFill="1" applyBorder="1" applyAlignment="1">
      <alignment horizontal="center" vertical="center"/>
    </xf>
    <xf numFmtId="179" fontId="66" fillId="6" borderId="4" xfId="0" applyNumberFormat="1" applyFont="1" applyFill="1" applyBorder="1" applyAlignment="1">
      <alignment horizontal="center" vertical="center"/>
    </xf>
    <xf numFmtId="165" fontId="58" fillId="0" borderId="79" xfId="0" applyFont="1" applyBorder="1" applyAlignment="1">
      <alignment horizontal="left" vertical="center"/>
    </xf>
    <xf numFmtId="165" fontId="59" fillId="0" borderId="79" xfId="0" applyFont="1" applyBorder="1" applyAlignment="1">
      <alignment horizontal="center" vertical="center"/>
    </xf>
    <xf numFmtId="166" fontId="58" fillId="0" borderId="79" xfId="0" applyNumberFormat="1" applyFont="1" applyBorder="1" applyAlignment="1">
      <alignment horizontal="center" vertical="center"/>
    </xf>
    <xf numFmtId="168" fontId="64" fillId="6" borderId="28" xfId="0" applyNumberFormat="1" applyFont="1" applyFill="1" applyBorder="1" applyAlignment="1" applyProtection="1">
      <alignment horizontal="center" vertical="center"/>
    </xf>
    <xf numFmtId="165" fontId="0" fillId="0" borderId="2" xfId="0" applyBorder="1" applyAlignment="1">
      <alignment horizontal="left" vertical="center"/>
    </xf>
    <xf numFmtId="166" fontId="76" fillId="0" borderId="2" xfId="0" applyNumberFormat="1" applyFont="1" applyBorder="1" applyAlignment="1">
      <alignment horizontal="center" vertical="center"/>
    </xf>
    <xf numFmtId="166" fontId="23" fillId="0" borderId="2" xfId="0" applyNumberFormat="1" applyFont="1" applyBorder="1" applyAlignment="1">
      <alignment horizontal="center" vertical="center"/>
    </xf>
    <xf numFmtId="171" fontId="23" fillId="0" borderId="2" xfId="0" applyNumberFormat="1" applyFont="1" applyBorder="1" applyAlignment="1">
      <alignment horizontal="center" vertical="center"/>
    </xf>
    <xf numFmtId="178" fontId="66" fillId="6" borderId="13" xfId="0" applyNumberFormat="1" applyFont="1" applyFill="1" applyBorder="1" applyAlignment="1">
      <alignment horizontal="center" vertical="center"/>
    </xf>
    <xf numFmtId="1" fontId="23" fillId="7" borderId="2" xfId="0" applyNumberFormat="1" applyFont="1" applyFill="1" applyBorder="1" applyAlignment="1">
      <alignment horizontal="center" vertical="center"/>
    </xf>
    <xf numFmtId="1" fontId="23" fillId="7" borderId="61" xfId="0" applyNumberFormat="1" applyFont="1" applyFill="1" applyBorder="1" applyAlignment="1">
      <alignment horizontal="center" vertical="center"/>
    </xf>
    <xf numFmtId="178" fontId="66" fillId="6" borderId="81" xfId="0" applyNumberFormat="1" applyFont="1" applyFill="1" applyBorder="1" applyAlignment="1">
      <alignment horizontal="center" vertical="center"/>
    </xf>
    <xf numFmtId="165" fontId="65" fillId="5" borderId="18" xfId="15" applyFont="1" applyFill="1" applyBorder="1" applyAlignment="1">
      <alignment horizontal="center" vertical="center"/>
    </xf>
    <xf numFmtId="165" fontId="16" fillId="0" borderId="0" xfId="0" applyFont="1" applyFill="1" applyAlignment="1">
      <alignment vertical="center"/>
    </xf>
    <xf numFmtId="49" fontId="15" fillId="0" borderId="3" xfId="0" applyNumberFormat="1" applyFont="1" applyBorder="1" applyAlignment="1">
      <alignment horizontal="center" vertical="center"/>
    </xf>
    <xf numFmtId="171" fontId="58" fillId="0" borderId="80" xfId="0" applyNumberFormat="1" applyFont="1" applyBorder="1" applyAlignment="1">
      <alignment horizontal="center" vertical="center"/>
    </xf>
    <xf numFmtId="0" fontId="66" fillId="0" borderId="80" xfId="4" applyNumberFormat="1" applyFont="1" applyFill="1" applyBorder="1" applyAlignment="1">
      <alignment horizontal="left" vertical="center"/>
    </xf>
    <xf numFmtId="0" fontId="59" fillId="0" borderId="80" xfId="0" applyNumberFormat="1" applyFont="1" applyFill="1" applyBorder="1" applyAlignment="1">
      <alignment horizontal="center" vertical="center"/>
    </xf>
    <xf numFmtId="166" fontId="36" fillId="3" borderId="80" xfId="15" applyNumberFormat="1" applyFont="1" applyFill="1" applyBorder="1" applyAlignment="1">
      <alignment horizontal="center" vertical="center"/>
    </xf>
    <xf numFmtId="166" fontId="58" fillId="3" borderId="80" xfId="15" applyNumberFormat="1" applyFont="1" applyFill="1" applyBorder="1" applyAlignment="1">
      <alignment horizontal="center" vertical="center"/>
    </xf>
    <xf numFmtId="49" fontId="14" fillId="3" borderId="2" xfId="16" applyNumberFormat="1" applyFont="1" applyFill="1" applyBorder="1" applyAlignment="1">
      <alignment horizontal="center" vertical="center" wrapText="1"/>
    </xf>
    <xf numFmtId="0" fontId="66" fillId="0" borderId="79" xfId="4" applyNumberFormat="1" applyFont="1" applyFill="1" applyBorder="1" applyAlignment="1">
      <alignment horizontal="left" vertical="center"/>
    </xf>
    <xf numFmtId="0" fontId="59" fillId="0" borderId="79" xfId="0" applyNumberFormat="1" applyFont="1" applyFill="1" applyBorder="1" applyAlignment="1">
      <alignment horizontal="center" vertical="center"/>
    </xf>
    <xf numFmtId="166" fontId="58" fillId="3" borderId="79" xfId="15" applyNumberFormat="1" applyFont="1" applyFill="1" applyBorder="1" applyAlignment="1">
      <alignment horizontal="center" vertical="center"/>
    </xf>
    <xf numFmtId="171" fontId="58" fillId="0" borderId="79" xfId="0" applyNumberFormat="1" applyFont="1" applyBorder="1" applyAlignment="1">
      <alignment horizontal="center" vertical="center"/>
    </xf>
    <xf numFmtId="1" fontId="59" fillId="0" borderId="79" xfId="0" applyNumberFormat="1" applyFont="1" applyBorder="1" applyAlignment="1">
      <alignment horizontal="center" vertical="center"/>
    </xf>
    <xf numFmtId="49" fontId="14" fillId="3" borderId="79" xfId="16" applyNumberFormat="1" applyFont="1" applyFill="1" applyBorder="1" applyAlignment="1">
      <alignment horizontal="center" vertical="center" wrapText="1"/>
    </xf>
    <xf numFmtId="0" fontId="63" fillId="0" borderId="79" xfId="0" applyNumberFormat="1" applyFont="1" applyFill="1" applyBorder="1" applyAlignment="1">
      <alignment horizontal="center" vertical="center"/>
    </xf>
    <xf numFmtId="166" fontId="14" fillId="3" borderId="79" xfId="15" applyNumberFormat="1" applyFont="1" applyFill="1" applyBorder="1" applyAlignment="1">
      <alignment horizontal="center" vertical="center"/>
    </xf>
    <xf numFmtId="165" fontId="58" fillId="3" borderId="38" xfId="15" applyFont="1" applyFill="1" applyBorder="1" applyAlignment="1">
      <alignment horizontal="center" vertical="center" wrapText="1"/>
    </xf>
    <xf numFmtId="0" fontId="80" fillId="2" borderId="31" xfId="4" applyNumberFormat="1" applyFont="1" applyFill="1" applyBorder="1" applyAlignment="1">
      <alignment horizontal="center" vertical="center" wrapText="1"/>
    </xf>
    <xf numFmtId="165" fontId="13" fillId="0" borderId="3" xfId="0" applyFont="1" applyBorder="1" applyAlignment="1">
      <alignment horizontal="left" vertical="center"/>
    </xf>
    <xf numFmtId="0" fontId="66" fillId="0" borderId="83" xfId="4" applyNumberFormat="1" applyFont="1" applyFill="1" applyBorder="1" applyAlignment="1">
      <alignment horizontal="left" vertical="center"/>
    </xf>
    <xf numFmtId="49" fontId="58" fillId="3" borderId="80" xfId="16" applyNumberFormat="1" applyFont="1" applyFill="1" applyBorder="1" applyAlignment="1">
      <alignment horizontal="center" vertical="center" wrapText="1"/>
    </xf>
    <xf numFmtId="168" fontId="58" fillId="4" borderId="80" xfId="15" applyNumberFormat="1" applyFont="1" applyFill="1" applyBorder="1" applyAlignment="1">
      <alignment horizontal="center" vertical="center"/>
    </xf>
    <xf numFmtId="165" fontId="65" fillId="5" borderId="80" xfId="15" applyNumberFormat="1" applyFont="1" applyFill="1" applyBorder="1" applyAlignment="1">
      <alignment horizontal="center" vertical="center"/>
    </xf>
    <xf numFmtId="0" fontId="66" fillId="0" borderId="83" xfId="22" applyNumberFormat="1" applyFont="1" applyFill="1" applyBorder="1" applyAlignment="1">
      <alignment horizontal="left" vertical="center" wrapText="1"/>
    </xf>
    <xf numFmtId="0" fontId="66" fillId="0" borderId="31" xfId="4" applyNumberFormat="1" applyFont="1" applyFill="1" applyBorder="1" applyAlignment="1">
      <alignment horizontal="left" vertical="center"/>
    </xf>
    <xf numFmtId="0" fontId="59" fillId="0" borderId="31" xfId="0" applyNumberFormat="1" applyFont="1" applyFill="1" applyBorder="1" applyAlignment="1">
      <alignment horizontal="center" vertical="center"/>
    </xf>
    <xf numFmtId="0" fontId="13" fillId="3" borderId="31" xfId="16" applyNumberFormat="1" applyFont="1" applyFill="1" applyBorder="1" applyAlignment="1">
      <alignment horizontal="center" vertical="center" wrapText="1"/>
    </xf>
    <xf numFmtId="168" fontId="58" fillId="4" borderId="31" xfId="15" applyNumberFormat="1" applyFont="1" applyFill="1" applyBorder="1" applyAlignment="1">
      <alignment horizontal="center" vertical="center"/>
    </xf>
    <xf numFmtId="165" fontId="65" fillId="5" borderId="31" xfId="15" applyNumberFormat="1" applyFont="1" applyFill="1" applyBorder="1" applyAlignment="1">
      <alignment horizontal="center" vertical="center"/>
    </xf>
    <xf numFmtId="49" fontId="36" fillId="3" borderId="80" xfId="16" applyNumberFormat="1" applyFont="1" applyFill="1" applyBorder="1" applyAlignment="1">
      <alignment horizontal="center" vertical="center" wrapText="1"/>
    </xf>
    <xf numFmtId="165" fontId="65" fillId="5" borderId="83" xfId="15" applyNumberFormat="1" applyFont="1" applyFill="1" applyBorder="1" applyAlignment="1">
      <alignment horizontal="center" vertical="center"/>
    </xf>
    <xf numFmtId="165" fontId="59" fillId="0" borderId="1" xfId="0" applyNumberFormat="1" applyFont="1" applyFill="1" applyBorder="1" applyAlignment="1">
      <alignment vertical="center" wrapText="1"/>
    </xf>
    <xf numFmtId="165" fontId="59" fillId="0" borderId="3" xfId="0" applyNumberFormat="1" applyFont="1" applyFill="1" applyBorder="1" applyAlignment="1">
      <alignment vertical="center" wrapText="1"/>
    </xf>
    <xf numFmtId="49" fontId="12" fillId="3" borderId="3" xfId="16" applyNumberFormat="1" applyFont="1" applyFill="1" applyBorder="1" applyAlignment="1">
      <alignment horizontal="center" vertical="center" wrapText="1"/>
    </xf>
    <xf numFmtId="1" fontId="58" fillId="0" borderId="3" xfId="0" applyNumberFormat="1" applyFont="1" applyBorder="1" applyAlignment="1">
      <alignment horizontal="center" vertical="center"/>
    </xf>
    <xf numFmtId="165" fontId="65" fillId="5" borderId="22" xfId="0" applyNumberFormat="1" applyFont="1" applyFill="1" applyBorder="1" applyAlignment="1">
      <alignment horizontal="center" vertical="center"/>
    </xf>
    <xf numFmtId="1" fontId="58" fillId="0" borderId="4" xfId="0" applyNumberFormat="1" applyFont="1" applyFill="1" applyBorder="1" applyAlignment="1">
      <alignment horizontal="center" vertical="center"/>
    </xf>
    <xf numFmtId="49" fontId="12" fillId="0" borderId="4" xfId="16" applyNumberFormat="1" applyFont="1" applyFill="1" applyBorder="1" applyAlignment="1">
      <alignment horizontal="center" vertical="center" wrapText="1"/>
    </xf>
    <xf numFmtId="49" fontId="59" fillId="3" borderId="3" xfId="16" applyNumberFormat="1" applyFont="1" applyFill="1" applyBorder="1" applyAlignment="1">
      <alignment horizontal="center" vertical="center" wrapText="1"/>
    </xf>
    <xf numFmtId="0" fontId="64" fillId="0" borderId="80" xfId="3" applyNumberFormat="1" applyFont="1" applyBorder="1" applyAlignment="1">
      <alignment horizontal="left" vertical="center" wrapText="1"/>
    </xf>
    <xf numFmtId="165" fontId="59" fillId="3" borderId="80" xfId="16" applyFont="1" applyFill="1" applyBorder="1" applyAlignment="1">
      <alignment horizontal="center" vertical="center" wrapText="1"/>
    </xf>
    <xf numFmtId="166" fontId="58" fillId="3" borderId="80" xfId="15" applyNumberFormat="1" applyFont="1" applyFill="1" applyBorder="1" applyAlignment="1">
      <alignment horizontal="center" vertical="center" wrapText="1"/>
    </xf>
    <xf numFmtId="49" fontId="59" fillId="3" borderId="80" xfId="16" applyNumberFormat="1" applyFont="1" applyFill="1" applyBorder="1" applyAlignment="1">
      <alignment horizontal="center" vertical="center" wrapText="1"/>
    </xf>
    <xf numFmtId="168" fontId="66" fillId="6" borderId="80" xfId="0" applyNumberFormat="1" applyFont="1" applyFill="1" applyBorder="1" applyAlignment="1" applyProtection="1">
      <alignment horizontal="center" vertical="center"/>
    </xf>
    <xf numFmtId="1" fontId="58" fillId="7" borderId="80" xfId="0" applyNumberFormat="1" applyFont="1" applyFill="1" applyBorder="1" applyAlignment="1">
      <alignment horizontal="center" vertical="center"/>
    </xf>
    <xf numFmtId="165" fontId="16" fillId="0" borderId="0" xfId="0" applyFont="1" applyAlignment="1">
      <alignment horizontal="center" vertical="center"/>
    </xf>
    <xf numFmtId="165" fontId="59" fillId="0" borderId="4" xfId="0" applyFont="1" applyBorder="1" applyAlignment="1">
      <alignment horizontal="center" vertical="center" wrapText="1"/>
    </xf>
    <xf numFmtId="165" fontId="59" fillId="0" borderId="3" xfId="0" applyFont="1" applyBorder="1" applyAlignment="1">
      <alignment horizontal="center" vertical="center" wrapText="1"/>
    </xf>
    <xf numFmtId="165" fontId="16" fillId="3" borderId="84" xfId="15" applyFont="1" applyFill="1" applyBorder="1" applyAlignment="1">
      <alignment horizontal="center" vertical="center" wrapText="1"/>
    </xf>
    <xf numFmtId="165" fontId="71" fillId="0" borderId="84" xfId="0" applyFont="1" applyBorder="1" applyAlignment="1">
      <alignment horizontal="center" vertical="center" wrapText="1"/>
    </xf>
    <xf numFmtId="165" fontId="0" fillId="0" borderId="84" xfId="0" applyBorder="1" applyAlignment="1">
      <alignment horizontal="left" vertical="center"/>
    </xf>
    <xf numFmtId="165" fontId="59" fillId="0" borderId="84" xfId="0" applyFont="1" applyBorder="1" applyAlignment="1">
      <alignment horizontal="center" vertical="center"/>
    </xf>
    <xf numFmtId="166" fontId="76" fillId="0" borderId="84" xfId="0" applyNumberFormat="1" applyFont="1" applyBorder="1" applyAlignment="1">
      <alignment horizontal="center" vertical="center"/>
    </xf>
    <xf numFmtId="166" fontId="16" fillId="0" borderId="84" xfId="0" applyNumberFormat="1" applyFont="1" applyBorder="1" applyAlignment="1">
      <alignment horizontal="center" vertical="center"/>
    </xf>
    <xf numFmtId="171" fontId="16" fillId="0" borderId="84" xfId="0" applyNumberFormat="1" applyFont="1" applyBorder="1" applyAlignment="1">
      <alignment horizontal="center" vertical="center"/>
    </xf>
    <xf numFmtId="49" fontId="59" fillId="0" borderId="84" xfId="0" applyNumberFormat="1" applyFont="1" applyBorder="1" applyAlignment="1">
      <alignment horizontal="center" vertical="center"/>
    </xf>
    <xf numFmtId="178" fontId="66" fillId="6" borderId="85" xfId="0" applyNumberFormat="1" applyFont="1" applyFill="1" applyBorder="1" applyAlignment="1">
      <alignment horizontal="center" vertical="center"/>
    </xf>
    <xf numFmtId="165" fontId="65" fillId="5" borderId="22" xfId="15" applyFont="1" applyFill="1" applyBorder="1" applyAlignment="1">
      <alignment horizontal="center" vertical="center"/>
    </xf>
    <xf numFmtId="1" fontId="16" fillId="7" borderId="84" xfId="0" applyNumberFormat="1" applyFont="1" applyFill="1" applyBorder="1" applyAlignment="1">
      <alignment horizontal="center" vertical="center"/>
    </xf>
    <xf numFmtId="178" fontId="66" fillId="6" borderId="80" xfId="0" applyNumberFormat="1" applyFont="1" applyFill="1" applyBorder="1" applyAlignment="1">
      <alignment horizontal="center" vertical="center"/>
    </xf>
    <xf numFmtId="180" fontId="16" fillId="0" borderId="80" xfId="0" applyNumberFormat="1" applyFont="1" applyBorder="1" applyAlignment="1">
      <alignment horizontal="center" vertical="center"/>
    </xf>
    <xf numFmtId="169" fontId="16" fillId="0" borderId="80" xfId="0" applyNumberFormat="1" applyFont="1" applyBorder="1" applyAlignment="1">
      <alignment horizontal="center" vertical="center"/>
    </xf>
    <xf numFmtId="165" fontId="58" fillId="3" borderId="80" xfId="15" applyFont="1" applyFill="1" applyBorder="1" applyAlignment="1">
      <alignment horizontal="center" vertical="center" wrapText="1"/>
    </xf>
    <xf numFmtId="166" fontId="58" fillId="3" borderId="84" xfId="15" applyNumberFormat="1" applyFont="1" applyFill="1" applyBorder="1" applyAlignment="1">
      <alignment horizontal="center" vertical="center"/>
    </xf>
    <xf numFmtId="1" fontId="59" fillId="0" borderId="84" xfId="0" applyNumberFormat="1" applyFont="1" applyBorder="1" applyAlignment="1">
      <alignment horizontal="center" vertical="center"/>
    </xf>
    <xf numFmtId="0" fontId="0" fillId="0" borderId="86" xfId="0" applyNumberFormat="1" applyBorder="1" applyAlignment="1">
      <alignment horizontal="left" vertical="center"/>
    </xf>
    <xf numFmtId="0" fontId="0" fillId="0" borderId="80" xfId="0" applyNumberFormat="1" applyBorder="1" applyAlignment="1">
      <alignment horizontal="left" vertical="center"/>
    </xf>
    <xf numFmtId="49" fontId="11" fillId="3" borderId="84" xfId="16" applyNumberFormat="1" applyFont="1" applyFill="1" applyBorder="1" applyAlignment="1">
      <alignment horizontal="center" vertical="center" wrapText="1"/>
    </xf>
    <xf numFmtId="49" fontId="11" fillId="0" borderId="4" xfId="16" applyNumberFormat="1" applyFont="1" applyFill="1" applyBorder="1" applyAlignment="1">
      <alignment horizontal="center" vertical="center" wrapText="1"/>
    </xf>
    <xf numFmtId="165" fontId="58" fillId="0" borderId="84" xfId="0" applyFont="1" applyBorder="1" applyAlignment="1">
      <alignment horizontal="left" vertical="center"/>
    </xf>
    <xf numFmtId="166" fontId="58" fillId="0" borderId="84" xfId="0" applyNumberFormat="1" applyFont="1" applyBorder="1" applyAlignment="1">
      <alignment horizontal="center" vertical="center"/>
    </xf>
    <xf numFmtId="171" fontId="58" fillId="0" borderId="84" xfId="0" applyNumberFormat="1" applyFont="1" applyBorder="1" applyAlignment="1">
      <alignment horizontal="center" vertical="center"/>
    </xf>
    <xf numFmtId="49" fontId="58" fillId="0" borderId="84" xfId="0" applyNumberFormat="1" applyFont="1" applyBorder="1" applyAlignment="1">
      <alignment horizontal="center" vertical="center"/>
    </xf>
    <xf numFmtId="168" fontId="58" fillId="4" borderId="84" xfId="0" applyNumberFormat="1" applyFont="1" applyFill="1" applyBorder="1" applyAlignment="1">
      <alignment vertical="center"/>
    </xf>
    <xf numFmtId="165" fontId="59" fillId="0" borderId="80" xfId="16" applyNumberFormat="1" applyFont="1" applyFill="1" applyBorder="1" applyAlignment="1">
      <alignment horizontal="center" vertical="center" wrapText="1"/>
    </xf>
    <xf numFmtId="166" fontId="58" fillId="0" borderId="80" xfId="0" applyNumberFormat="1" applyFont="1" applyBorder="1" applyAlignment="1">
      <alignment horizontal="center" vertical="center"/>
    </xf>
    <xf numFmtId="165" fontId="10" fillId="0" borderId="80" xfId="0" applyFont="1" applyBorder="1" applyAlignment="1">
      <alignment horizontal="left" vertical="center"/>
    </xf>
    <xf numFmtId="49" fontId="10" fillId="0" borderId="80" xfId="0" applyNumberFormat="1" applyFont="1" applyBorder="1" applyAlignment="1">
      <alignment horizontal="center" vertical="center"/>
    </xf>
    <xf numFmtId="168" fontId="58" fillId="4" borderId="80" xfId="0" applyNumberFormat="1" applyFont="1" applyFill="1" applyBorder="1" applyAlignment="1">
      <alignment horizontal="center" vertical="center"/>
    </xf>
    <xf numFmtId="168" fontId="64" fillId="4" borderId="82" xfId="15" applyNumberFormat="1" applyFont="1" applyFill="1" applyBorder="1" applyAlignment="1">
      <alignment horizontal="center" vertical="center"/>
    </xf>
    <xf numFmtId="168" fontId="61" fillId="4" borderId="82" xfId="15" applyNumberFormat="1" applyFont="1" applyFill="1" applyBorder="1" applyAlignment="1">
      <alignment horizontal="center" vertical="center"/>
    </xf>
    <xf numFmtId="168" fontId="100" fillId="10" borderId="90" xfId="0" applyNumberFormat="1" applyFont="1" applyFill="1" applyBorder="1" applyAlignment="1" applyProtection="1">
      <alignment horizontal="center" vertical="center"/>
    </xf>
    <xf numFmtId="168" fontId="100" fillId="10" borderId="91" xfId="0" applyNumberFormat="1" applyFont="1" applyFill="1" applyBorder="1" applyAlignment="1" applyProtection="1">
      <alignment horizontal="center" vertical="center"/>
    </xf>
    <xf numFmtId="168" fontId="100" fillId="10" borderId="92" xfId="0" applyNumberFormat="1" applyFont="1" applyFill="1" applyBorder="1" applyAlignment="1" applyProtection="1">
      <alignment horizontal="center" vertical="center"/>
    </xf>
    <xf numFmtId="168" fontId="100" fillId="10" borderId="93" xfId="0" applyNumberFormat="1" applyFont="1" applyFill="1" applyBorder="1" applyAlignment="1" applyProtection="1">
      <alignment horizontal="center" vertical="center"/>
    </xf>
    <xf numFmtId="0" fontId="9" fillId="3" borderId="1" xfId="16" applyNumberFormat="1" applyFont="1" applyFill="1" applyBorder="1" applyAlignment="1">
      <alignment horizontal="left" vertical="center"/>
    </xf>
    <xf numFmtId="0" fontId="66" fillId="0" borderId="84" xfId="4" applyNumberFormat="1" applyFont="1" applyFill="1" applyBorder="1" applyAlignment="1">
      <alignment horizontal="left" vertical="center"/>
    </xf>
    <xf numFmtId="49" fontId="58" fillId="3" borderId="84" xfId="16" applyNumberFormat="1" applyFont="1" applyFill="1" applyBorder="1" applyAlignment="1">
      <alignment horizontal="center" vertical="center" wrapText="1"/>
    </xf>
    <xf numFmtId="168" fontId="58" fillId="4" borderId="85" xfId="15" applyNumberFormat="1" applyFont="1" applyFill="1" applyBorder="1" applyAlignment="1">
      <alignment horizontal="center" vertical="center"/>
    </xf>
    <xf numFmtId="1" fontId="58" fillId="7" borderId="93" xfId="0" applyNumberFormat="1" applyFont="1" applyFill="1" applyBorder="1" applyAlignment="1">
      <alignment horizontal="center" vertical="center"/>
    </xf>
    <xf numFmtId="0" fontId="66" fillId="0" borderId="2" xfId="22" applyNumberFormat="1" applyFont="1" applyFill="1" applyBorder="1" applyAlignment="1">
      <alignment horizontal="left" vertical="center"/>
    </xf>
    <xf numFmtId="1" fontId="58" fillId="7" borderId="90" xfId="0" applyNumberFormat="1" applyFont="1" applyFill="1" applyBorder="1" applyAlignment="1">
      <alignment horizontal="center" vertical="center"/>
    </xf>
    <xf numFmtId="0" fontId="59" fillId="0" borderId="88" xfId="0" applyNumberFormat="1" applyFont="1" applyFill="1" applyBorder="1" applyAlignment="1">
      <alignment horizontal="center" vertical="center"/>
    </xf>
    <xf numFmtId="166" fontId="58" fillId="3" borderId="88" xfId="15" applyNumberFormat="1" applyFont="1" applyFill="1" applyBorder="1" applyAlignment="1">
      <alignment horizontal="center" vertical="center"/>
    </xf>
    <xf numFmtId="1" fontId="58" fillId="7" borderId="91" xfId="0" applyNumberFormat="1" applyFont="1" applyFill="1" applyBorder="1" applyAlignment="1">
      <alignment horizontal="center" vertical="center"/>
    </xf>
    <xf numFmtId="168" fontId="58" fillId="4" borderId="82" xfId="15" applyNumberFormat="1" applyFont="1" applyFill="1" applyBorder="1" applyAlignment="1">
      <alignment horizontal="center" vertical="center"/>
    </xf>
    <xf numFmtId="1" fontId="58" fillId="7" borderId="92" xfId="0" applyNumberFormat="1" applyFont="1" applyFill="1" applyBorder="1" applyAlignment="1">
      <alignment horizontal="center" vertical="center"/>
    </xf>
    <xf numFmtId="49" fontId="8" fillId="3" borderId="4" xfId="16" applyNumberFormat="1" applyFont="1" applyFill="1" applyBorder="1" applyAlignment="1">
      <alignment horizontal="center" vertical="center" wrapText="1"/>
    </xf>
    <xf numFmtId="168" fontId="8" fillId="4" borderId="20" xfId="15" applyNumberFormat="1" applyFont="1" applyFill="1" applyBorder="1" applyAlignment="1">
      <alignment horizontal="center" vertical="center"/>
    </xf>
    <xf numFmtId="165" fontId="58" fillId="3" borderId="88" xfId="15" applyFont="1" applyFill="1" applyBorder="1" applyAlignment="1">
      <alignment horizontal="left" vertical="center"/>
    </xf>
    <xf numFmtId="165" fontId="59" fillId="3" borderId="88" xfId="16" applyFont="1" applyFill="1" applyBorder="1" applyAlignment="1">
      <alignment horizontal="center" vertical="center" wrapText="1"/>
    </xf>
    <xf numFmtId="166" fontId="58" fillId="3" borderId="88" xfId="15" applyNumberFormat="1" applyFont="1" applyFill="1" applyBorder="1" applyAlignment="1">
      <alignment horizontal="center" vertical="center" wrapText="1"/>
    </xf>
    <xf numFmtId="168" fontId="66" fillId="6" borderId="1" xfId="0" applyNumberFormat="1" applyFont="1" applyFill="1" applyBorder="1" applyAlignment="1" applyProtection="1">
      <alignment horizontal="center" vertical="center"/>
    </xf>
    <xf numFmtId="165" fontId="58" fillId="3" borderId="80" xfId="15" applyFont="1" applyFill="1" applyBorder="1" applyAlignment="1">
      <alignment horizontal="left" vertical="center"/>
    </xf>
    <xf numFmtId="165" fontId="59" fillId="3" borderId="89" xfId="16" applyFont="1" applyFill="1" applyBorder="1" applyAlignment="1">
      <alignment horizontal="center" vertical="center" wrapText="1"/>
    </xf>
    <xf numFmtId="168" fontId="66" fillId="6" borderId="4" xfId="0" applyNumberFormat="1" applyFont="1" applyFill="1" applyBorder="1" applyAlignment="1" applyProtection="1">
      <alignment horizontal="center" vertical="center"/>
    </xf>
    <xf numFmtId="165" fontId="65" fillId="5" borderId="54" xfId="15" applyNumberFormat="1" applyFont="1" applyFill="1" applyBorder="1" applyAlignment="1">
      <alignment horizontal="center" vertical="center"/>
    </xf>
    <xf numFmtId="166" fontId="58" fillId="3" borderId="89" xfId="15" applyNumberFormat="1" applyFont="1" applyFill="1" applyBorder="1" applyAlignment="1">
      <alignment horizontal="center" vertical="center"/>
    </xf>
    <xf numFmtId="166" fontId="58" fillId="3" borderId="89" xfId="15" applyNumberFormat="1" applyFont="1" applyFill="1" applyBorder="1" applyAlignment="1">
      <alignment horizontal="center" vertical="center" wrapText="1"/>
    </xf>
    <xf numFmtId="49" fontId="59" fillId="3" borderId="1" xfId="16" applyNumberFormat="1" applyFont="1" applyFill="1" applyBorder="1" applyAlignment="1">
      <alignment horizontal="center" vertical="center" wrapText="1"/>
    </xf>
    <xf numFmtId="49" fontId="59" fillId="3" borderId="3" xfId="16" applyNumberFormat="1" applyFont="1" applyFill="1" applyBorder="1" applyAlignment="1">
      <alignment horizontal="center" vertical="center" wrapText="1"/>
    </xf>
    <xf numFmtId="49" fontId="59" fillId="0" borderId="1" xfId="16" applyNumberFormat="1" applyFont="1" applyFill="1" applyBorder="1" applyAlignment="1">
      <alignment horizontal="center" vertical="center" wrapText="1"/>
    </xf>
    <xf numFmtId="49" fontId="59" fillId="0" borderId="3" xfId="16" applyNumberFormat="1" applyFont="1" applyFill="1" applyBorder="1" applyAlignment="1">
      <alignment horizontal="center" vertical="center" wrapText="1"/>
    </xf>
    <xf numFmtId="49" fontId="59" fillId="3" borderId="80" xfId="16" applyNumberFormat="1" applyFont="1" applyFill="1" applyBorder="1" applyAlignment="1">
      <alignment horizontal="center" vertical="center" wrapText="1"/>
    </xf>
    <xf numFmtId="0" fontId="0" fillId="0" borderId="84" xfId="0" applyNumberFormat="1" applyBorder="1" applyAlignment="1">
      <alignment horizontal="left" vertical="center"/>
    </xf>
    <xf numFmtId="49" fontId="59" fillId="3" borderId="84" xfId="16" applyNumberFormat="1" applyFont="1" applyFill="1" applyBorder="1" applyAlignment="1">
      <alignment horizontal="center" vertical="center" wrapText="1"/>
    </xf>
    <xf numFmtId="166" fontId="31" fillId="3" borderId="84" xfId="15" applyNumberFormat="1" applyFont="1" applyFill="1" applyBorder="1" applyAlignment="1">
      <alignment horizontal="center" vertical="center"/>
    </xf>
    <xf numFmtId="171" fontId="31" fillId="0" borderId="84" xfId="0" applyNumberFormat="1" applyFont="1" applyBorder="1" applyAlignment="1">
      <alignment horizontal="center" vertical="center"/>
    </xf>
    <xf numFmtId="168" fontId="64" fillId="4" borderId="94" xfId="15" applyNumberFormat="1" applyFont="1" applyFill="1" applyBorder="1" applyAlignment="1">
      <alignment horizontal="center" vertical="center"/>
    </xf>
    <xf numFmtId="1" fontId="31" fillId="7" borderId="93" xfId="0" applyNumberFormat="1" applyFont="1" applyFill="1" applyBorder="1" applyAlignment="1">
      <alignment horizontal="center" vertical="center"/>
    </xf>
    <xf numFmtId="166" fontId="7" fillId="0" borderId="80" xfId="0" applyNumberFormat="1" applyFont="1" applyBorder="1" applyAlignment="1">
      <alignment horizontal="center" vertical="center"/>
    </xf>
    <xf numFmtId="166" fontId="7" fillId="0" borderId="80" xfId="15" applyNumberFormat="1" applyFont="1" applyBorder="1" applyAlignment="1">
      <alignment horizontal="center" vertical="center"/>
    </xf>
    <xf numFmtId="171" fontId="7" fillId="0" borderId="80" xfId="0" applyNumberFormat="1" applyFont="1" applyBorder="1" applyAlignment="1">
      <alignment horizontal="center" vertical="center"/>
    </xf>
    <xf numFmtId="49" fontId="7" fillId="3" borderId="80" xfId="16" applyNumberFormat="1" applyFont="1" applyFill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49" fontId="7" fillId="0" borderId="1" xfId="16" applyNumberFormat="1" applyFont="1" applyBorder="1" applyAlignment="1">
      <alignment horizontal="center" vertical="center" wrapText="1"/>
    </xf>
    <xf numFmtId="49" fontId="7" fillId="0" borderId="80" xfId="16" applyNumberFormat="1" applyFont="1" applyBorder="1" applyAlignment="1">
      <alignment horizontal="center" vertical="center" wrapText="1"/>
    </xf>
    <xf numFmtId="166" fontId="7" fillId="0" borderId="4" xfId="15" applyNumberFormat="1" applyFont="1" applyBorder="1" applyAlignment="1">
      <alignment horizontal="center" vertical="center"/>
    </xf>
    <xf numFmtId="171" fontId="7" fillId="0" borderId="4" xfId="0" applyNumberFormat="1" applyFont="1" applyBorder="1" applyAlignment="1">
      <alignment horizontal="center" vertical="center"/>
    </xf>
    <xf numFmtId="49" fontId="7" fillId="0" borderId="4" xfId="16" applyNumberFormat="1" applyFont="1" applyBorder="1" applyAlignment="1">
      <alignment horizontal="center" vertical="center" wrapText="1"/>
    </xf>
    <xf numFmtId="166" fontId="7" fillId="0" borderId="84" xfId="0" applyNumberFormat="1" applyFont="1" applyBorder="1" applyAlignment="1">
      <alignment horizontal="center" vertical="center"/>
    </xf>
    <xf numFmtId="171" fontId="7" fillId="0" borderId="84" xfId="0" applyNumberFormat="1" applyFont="1" applyBorder="1" applyAlignment="1">
      <alignment horizontal="center" vertical="center"/>
    </xf>
    <xf numFmtId="49" fontId="7" fillId="3" borderId="84" xfId="16" applyNumberFormat="1" applyFont="1" applyFill="1" applyBorder="1" applyAlignment="1">
      <alignment horizontal="center" vertical="center" wrapText="1"/>
    </xf>
    <xf numFmtId="166" fontId="31" fillId="0" borderId="80" xfId="15" applyNumberFormat="1" applyFont="1" applyFill="1" applyBorder="1" applyAlignment="1">
      <alignment horizontal="center" vertical="center"/>
    </xf>
    <xf numFmtId="171" fontId="31" fillId="0" borderId="80" xfId="0" applyNumberFormat="1" applyFont="1" applyBorder="1" applyAlignment="1">
      <alignment horizontal="center" vertical="center"/>
    </xf>
    <xf numFmtId="1" fontId="59" fillId="0" borderId="80" xfId="0" applyNumberFormat="1" applyFont="1" applyFill="1" applyBorder="1" applyAlignment="1">
      <alignment horizontal="center" vertical="center"/>
    </xf>
    <xf numFmtId="49" fontId="31" fillId="0" borderId="80" xfId="16" applyNumberFormat="1" applyFont="1" applyFill="1" applyBorder="1" applyAlignment="1">
      <alignment horizontal="center" vertical="center" wrapText="1"/>
    </xf>
    <xf numFmtId="168" fontId="64" fillId="4" borderId="80" xfId="15" applyNumberFormat="1" applyFont="1" applyFill="1" applyBorder="1" applyAlignment="1">
      <alignment horizontal="center" vertical="center"/>
    </xf>
    <xf numFmtId="1" fontId="31" fillId="7" borderId="91" xfId="0" applyNumberFormat="1" applyFont="1" applyFill="1" applyBorder="1" applyAlignment="1">
      <alignment horizontal="center" vertical="center"/>
    </xf>
    <xf numFmtId="1" fontId="31" fillId="7" borderId="92" xfId="0" applyNumberFormat="1" applyFont="1" applyFill="1" applyBorder="1" applyAlignment="1">
      <alignment horizontal="center" vertical="center"/>
    </xf>
    <xf numFmtId="49" fontId="31" fillId="3" borderId="80" xfId="16" applyNumberFormat="1" applyFont="1" applyFill="1" applyBorder="1" applyAlignment="1">
      <alignment horizontal="center" vertical="center" wrapText="1"/>
    </xf>
    <xf numFmtId="49" fontId="7" fillId="3" borderId="4" xfId="16" applyNumberFormat="1" applyFont="1" applyFill="1" applyBorder="1" applyAlignment="1">
      <alignment horizontal="center" vertical="center" wrapText="1"/>
    </xf>
    <xf numFmtId="1" fontId="7" fillId="7" borderId="69" xfId="0" applyNumberFormat="1" applyFont="1" applyFill="1" applyBorder="1" applyAlignment="1">
      <alignment horizontal="center" vertical="center"/>
    </xf>
    <xf numFmtId="165" fontId="7" fillId="0" borderId="0" xfId="0" applyFont="1" applyAlignment="1">
      <alignment vertical="center"/>
    </xf>
    <xf numFmtId="165" fontId="7" fillId="3" borderId="51" xfId="15" applyFont="1" applyFill="1" applyBorder="1" applyAlignment="1">
      <alignment vertical="center" wrapText="1"/>
    </xf>
    <xf numFmtId="166" fontId="7" fillId="0" borderId="1" xfId="0" applyNumberFormat="1" applyFont="1" applyBorder="1" applyAlignment="1">
      <alignment horizontal="center" vertical="center"/>
    </xf>
    <xf numFmtId="171" fontId="7" fillId="0" borderId="48" xfId="0" applyNumberFormat="1" applyFont="1" applyBorder="1" applyAlignment="1">
      <alignment horizontal="center" vertical="center"/>
    </xf>
    <xf numFmtId="168" fontId="64" fillId="4" borderId="48" xfId="15" applyNumberFormat="1" applyFont="1" applyFill="1" applyBorder="1" applyAlignment="1">
      <alignment horizontal="center" vertical="center"/>
    </xf>
    <xf numFmtId="165" fontId="65" fillId="5" borderId="17" xfId="15" applyFont="1" applyFill="1" applyBorder="1" applyAlignment="1">
      <alignment horizontal="center" vertical="center"/>
    </xf>
    <xf numFmtId="1" fontId="7" fillId="7" borderId="42" xfId="0" applyNumberFormat="1" applyFont="1" applyFill="1" applyBorder="1" applyAlignment="1">
      <alignment horizontal="center" vertical="center"/>
    </xf>
    <xf numFmtId="165" fontId="7" fillId="3" borderId="52" xfId="15" applyFont="1" applyFill="1" applyBorder="1" applyAlignment="1">
      <alignment vertical="center" wrapText="1"/>
    </xf>
    <xf numFmtId="171" fontId="7" fillId="0" borderId="70" xfId="0" applyNumberFormat="1" applyFont="1" applyBorder="1" applyAlignment="1">
      <alignment horizontal="center" vertical="center"/>
    </xf>
    <xf numFmtId="168" fontId="64" fillId="4" borderId="70" xfId="15" applyNumberFormat="1" applyFont="1" applyFill="1" applyBorder="1" applyAlignment="1">
      <alignment horizontal="center" vertical="center"/>
    </xf>
    <xf numFmtId="1" fontId="7" fillId="7" borderId="25" xfId="0" applyNumberFormat="1" applyFont="1" applyFill="1" applyBorder="1" applyAlignment="1">
      <alignment horizontal="center" vertical="center"/>
    </xf>
    <xf numFmtId="171" fontId="7" fillId="0" borderId="96" xfId="0" applyNumberFormat="1" applyFont="1" applyBorder="1" applyAlignment="1">
      <alignment horizontal="center" vertical="center"/>
    </xf>
    <xf numFmtId="168" fontId="64" fillId="4" borderId="96" xfId="15" applyNumberFormat="1" applyFont="1" applyFill="1" applyBorder="1" applyAlignment="1">
      <alignment horizontal="center" vertical="center"/>
    </xf>
    <xf numFmtId="165" fontId="65" fillId="5" borderId="19" xfId="15" applyFont="1" applyFill="1" applyBorder="1" applyAlignment="1">
      <alignment horizontal="center" vertical="center"/>
    </xf>
    <xf numFmtId="1" fontId="7" fillId="7" borderId="43" xfId="0" applyNumberFormat="1" applyFont="1" applyFill="1" applyBorder="1" applyAlignment="1">
      <alignment horizontal="center" vertical="center"/>
    </xf>
    <xf numFmtId="165" fontId="7" fillId="3" borderId="53" xfId="15" applyFont="1" applyFill="1" applyBorder="1" applyAlignment="1">
      <alignment vertical="center" wrapText="1"/>
    </xf>
    <xf numFmtId="171" fontId="7" fillId="0" borderId="97" xfId="0" applyNumberFormat="1" applyFont="1" applyBorder="1" applyAlignment="1">
      <alignment horizontal="center" vertical="center"/>
    </xf>
    <xf numFmtId="49" fontId="7" fillId="0" borderId="84" xfId="16" applyNumberFormat="1" applyFont="1" applyBorder="1" applyAlignment="1">
      <alignment horizontal="center" vertical="center" wrapText="1"/>
    </xf>
    <xf numFmtId="168" fontId="64" fillId="4" borderId="97" xfId="15" applyNumberFormat="1" applyFont="1" applyFill="1" applyBorder="1" applyAlignment="1">
      <alignment horizontal="center" vertical="center"/>
    </xf>
    <xf numFmtId="1" fontId="7" fillId="7" borderId="98" xfId="0" applyNumberFormat="1" applyFont="1" applyFill="1" applyBorder="1" applyAlignment="1">
      <alignment horizontal="center" vertical="center"/>
    </xf>
    <xf numFmtId="1" fontId="7" fillId="7" borderId="35" xfId="0" applyNumberFormat="1" applyFont="1" applyFill="1" applyBorder="1" applyAlignment="1">
      <alignment horizontal="center" vertical="center"/>
    </xf>
    <xf numFmtId="165" fontId="73" fillId="0" borderId="1" xfId="15" applyFont="1" applyBorder="1" applyAlignment="1">
      <alignment horizontal="center" vertical="center" wrapText="1"/>
    </xf>
    <xf numFmtId="1" fontId="7" fillId="7" borderId="91" xfId="0" applyNumberFormat="1" applyFont="1" applyFill="1" applyBorder="1" applyAlignment="1">
      <alignment horizontal="center" vertical="center"/>
    </xf>
    <xf numFmtId="1" fontId="7" fillId="7" borderId="92" xfId="0" applyNumberFormat="1" applyFont="1" applyFill="1" applyBorder="1" applyAlignment="1">
      <alignment horizontal="center" vertical="center"/>
    </xf>
    <xf numFmtId="1" fontId="7" fillId="7" borderId="9" xfId="0" applyNumberFormat="1" applyFont="1" applyFill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3" fontId="7" fillId="0" borderId="80" xfId="0" applyNumberFormat="1" applyFont="1" applyBorder="1" applyAlignment="1">
      <alignment horizontal="center" vertical="center"/>
    </xf>
    <xf numFmtId="3" fontId="7" fillId="0" borderId="84" xfId="15" applyNumberFormat="1" applyFont="1" applyBorder="1" applyAlignment="1">
      <alignment horizontal="center" vertical="center"/>
    </xf>
    <xf numFmtId="168" fontId="64" fillId="4" borderId="84" xfId="15" applyNumberFormat="1" applyFont="1" applyFill="1" applyBorder="1" applyAlignment="1">
      <alignment horizontal="center" vertical="center"/>
    </xf>
    <xf numFmtId="165" fontId="65" fillId="5" borderId="84" xfId="15" applyFont="1" applyFill="1" applyBorder="1" applyAlignment="1">
      <alignment horizontal="center" vertical="center"/>
    </xf>
    <xf numFmtId="165" fontId="31" fillId="3" borderId="80" xfId="15" applyFont="1" applyFill="1" applyBorder="1" applyAlignment="1">
      <alignment horizontal="left" vertical="center"/>
    </xf>
    <xf numFmtId="171" fontId="31" fillId="0" borderId="80" xfId="0" applyNumberFormat="1" applyFont="1" applyFill="1" applyBorder="1" applyAlignment="1">
      <alignment horizontal="center" vertical="center"/>
    </xf>
    <xf numFmtId="3" fontId="31" fillId="0" borderId="80" xfId="15" applyNumberFormat="1" applyFont="1" applyFill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1" fontId="31" fillId="7" borderId="95" xfId="0" applyNumberFormat="1" applyFont="1" applyFill="1" applyBorder="1" applyAlignment="1">
      <alignment horizontal="center" vertical="center"/>
    </xf>
    <xf numFmtId="1" fontId="31" fillId="7" borderId="90" xfId="0" applyNumberFormat="1" applyFont="1" applyFill="1" applyBorder="1" applyAlignment="1">
      <alignment horizontal="center" vertical="center"/>
    </xf>
    <xf numFmtId="166" fontId="31" fillId="0" borderId="89" xfId="15" applyNumberFormat="1" applyFont="1" applyFill="1" applyBorder="1" applyAlignment="1">
      <alignment horizontal="center" vertical="center"/>
    </xf>
    <xf numFmtId="1" fontId="59" fillId="0" borderId="89" xfId="0" applyNumberFormat="1" applyFont="1" applyBorder="1" applyAlignment="1">
      <alignment horizontal="center" vertical="center"/>
    </xf>
    <xf numFmtId="49" fontId="31" fillId="0" borderId="89" xfId="16" applyNumberFormat="1" applyFont="1" applyFill="1" applyBorder="1" applyAlignment="1">
      <alignment horizontal="center" vertical="center" wrapText="1"/>
    </xf>
    <xf numFmtId="165" fontId="31" fillId="3" borderId="84" xfId="15" applyFont="1" applyFill="1" applyBorder="1" applyAlignment="1">
      <alignment horizontal="left" vertical="center"/>
    </xf>
    <xf numFmtId="1" fontId="59" fillId="0" borderId="84" xfId="0" applyNumberFormat="1" applyFont="1" applyFill="1" applyBorder="1" applyAlignment="1">
      <alignment horizontal="center" vertical="center"/>
    </xf>
    <xf numFmtId="49" fontId="31" fillId="0" borderId="84" xfId="16" applyNumberFormat="1" applyFont="1" applyFill="1" applyBorder="1" applyAlignment="1">
      <alignment horizontal="center" vertical="center" wrapText="1"/>
    </xf>
    <xf numFmtId="49" fontId="59" fillId="3" borderId="31" xfId="16" applyNumberFormat="1" applyFont="1" applyFill="1" applyBorder="1" applyAlignment="1">
      <alignment horizontal="center" vertical="center" wrapText="1"/>
    </xf>
    <xf numFmtId="165" fontId="7" fillId="0" borderId="0" xfId="0" applyFont="1" applyAlignment="1">
      <alignment horizontal="center" vertical="center"/>
    </xf>
    <xf numFmtId="1" fontId="59" fillId="3" borderId="88" xfId="15" applyNumberFormat="1" applyFont="1" applyFill="1" applyBorder="1" applyAlignment="1">
      <alignment horizontal="center" vertical="center" wrapText="1"/>
    </xf>
    <xf numFmtId="1" fontId="7" fillId="7" borderId="23" xfId="0" applyNumberFormat="1" applyFont="1" applyFill="1" applyBorder="1" applyAlignment="1">
      <alignment horizontal="center" vertical="center"/>
    </xf>
    <xf numFmtId="0" fontId="66" fillId="0" borderId="80" xfId="4" applyFont="1" applyBorder="1" applyAlignment="1">
      <alignment horizontal="center" vertical="center"/>
    </xf>
    <xf numFmtId="166" fontId="7" fillId="3" borderId="1" xfId="15" applyNumberFormat="1" applyFont="1" applyFill="1" applyBorder="1" applyAlignment="1">
      <alignment horizontal="center" vertical="center"/>
    </xf>
    <xf numFmtId="171" fontId="7" fillId="0" borderId="23" xfId="0" applyNumberFormat="1" applyFont="1" applyBorder="1" applyAlignment="1">
      <alignment horizontal="center" vertical="center"/>
    </xf>
    <xf numFmtId="168" fontId="7" fillId="4" borderId="80" xfId="15" applyNumberFormat="1" applyFont="1" applyFill="1" applyBorder="1" applyAlignment="1">
      <alignment horizontal="center" vertical="center"/>
    </xf>
    <xf numFmtId="165" fontId="65" fillId="5" borderId="6" xfId="15" applyFont="1" applyFill="1" applyBorder="1" applyAlignment="1">
      <alignment horizontal="center" vertical="center"/>
    </xf>
    <xf numFmtId="1" fontId="7" fillId="7" borderId="15" xfId="0" applyNumberFormat="1" applyFont="1" applyFill="1" applyBorder="1" applyAlignment="1">
      <alignment horizontal="center" vertical="center"/>
    </xf>
    <xf numFmtId="166" fontId="7" fillId="3" borderId="80" xfId="15" applyNumberFormat="1" applyFont="1" applyFill="1" applyBorder="1" applyAlignment="1">
      <alignment horizontal="center" vertical="center"/>
    </xf>
    <xf numFmtId="165" fontId="65" fillId="5" borderId="83" xfId="15" applyFont="1" applyFill="1" applyBorder="1" applyAlignment="1">
      <alignment horizontal="center" vertical="center"/>
    </xf>
    <xf numFmtId="1" fontId="7" fillId="7" borderId="82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7" fillId="0" borderId="80" xfId="0" applyNumberFormat="1" applyFont="1" applyBorder="1" applyAlignment="1">
      <alignment horizontal="center" vertical="center"/>
    </xf>
    <xf numFmtId="49" fontId="7" fillId="0" borderId="84" xfId="0" applyNumberFormat="1" applyFont="1" applyBorder="1" applyAlignment="1">
      <alignment horizontal="center" vertical="center"/>
    </xf>
    <xf numFmtId="1" fontId="7" fillId="7" borderId="94" xfId="0" applyNumberFormat="1" applyFont="1" applyFill="1" applyBorder="1" applyAlignment="1">
      <alignment horizontal="center" vertical="center"/>
    </xf>
    <xf numFmtId="0" fontId="66" fillId="0" borderId="84" xfId="4" applyFont="1" applyBorder="1" applyAlignment="1">
      <alignment horizontal="center" vertical="center"/>
    </xf>
    <xf numFmtId="168" fontId="7" fillId="4" borderId="84" xfId="15" applyNumberFormat="1" applyFont="1" applyFill="1" applyBorder="1" applyAlignment="1">
      <alignment horizontal="center" vertical="center"/>
    </xf>
    <xf numFmtId="165" fontId="0" fillId="0" borderId="65" xfId="0" applyBorder="1" applyAlignment="1">
      <alignment horizontal="center" vertical="center"/>
    </xf>
    <xf numFmtId="165" fontId="0" fillId="0" borderId="2" xfId="0" applyBorder="1" applyAlignment="1">
      <alignment horizontal="center" vertical="center"/>
    </xf>
    <xf numFmtId="166" fontId="7" fillId="3" borderId="2" xfId="15" applyNumberFormat="1" applyFont="1" applyFill="1" applyBorder="1" applyAlignment="1">
      <alignment horizontal="center" vertical="center"/>
    </xf>
    <xf numFmtId="1" fontId="0" fillId="0" borderId="65" xfId="0" applyNumberFormat="1" applyBorder="1" applyAlignment="1">
      <alignment horizontal="center" vertical="center"/>
    </xf>
    <xf numFmtId="171" fontId="7" fillId="0" borderId="0" xfId="0" applyNumberFormat="1" applyFont="1" applyAlignment="1">
      <alignment horizontal="center" vertical="center"/>
    </xf>
    <xf numFmtId="1" fontId="55" fillId="0" borderId="2" xfId="20" applyNumberFormat="1" applyFont="1" applyBorder="1" applyAlignment="1">
      <alignment horizontal="center" vertical="center" shrinkToFit="1"/>
    </xf>
    <xf numFmtId="49" fontId="50" fillId="0" borderId="2" xfId="11" applyNumberFormat="1" applyFont="1" applyBorder="1" applyAlignment="1" applyProtection="1">
      <alignment horizontal="center" vertical="center"/>
      <protection hidden="1"/>
    </xf>
    <xf numFmtId="168" fontId="7" fillId="4" borderId="2" xfId="15" applyNumberFormat="1" applyFont="1" applyFill="1" applyBorder="1" applyAlignment="1">
      <alignment horizontal="center" vertical="center"/>
    </xf>
    <xf numFmtId="165" fontId="65" fillId="5" borderId="26" xfId="15" applyFont="1" applyFill="1" applyBorder="1" applyAlignment="1">
      <alignment horizontal="center" vertical="center"/>
    </xf>
    <xf numFmtId="1" fontId="7" fillId="7" borderId="27" xfId="0" applyNumberFormat="1" applyFont="1" applyFill="1" applyBorder="1" applyAlignment="1">
      <alignment horizontal="center" vertical="center"/>
    </xf>
    <xf numFmtId="165" fontId="0" fillId="0" borderId="64" xfId="0" applyBorder="1" applyAlignment="1">
      <alignment horizontal="center" vertical="center"/>
    </xf>
    <xf numFmtId="165" fontId="0" fillId="0" borderId="80" xfId="0" applyBorder="1" applyAlignment="1">
      <alignment horizontal="center" vertical="center"/>
    </xf>
    <xf numFmtId="1" fontId="0" fillId="0" borderId="99" xfId="0" applyNumberFormat="1" applyBorder="1" applyAlignment="1">
      <alignment horizontal="center" vertical="center"/>
    </xf>
    <xf numFmtId="1" fontId="55" fillId="0" borderId="80" xfId="20" applyNumberFormat="1" applyFont="1" applyBorder="1" applyAlignment="1">
      <alignment horizontal="center" vertical="center" shrinkToFit="1"/>
    </xf>
    <xf numFmtId="49" fontId="50" fillId="0" borderId="80" xfId="11" applyNumberFormat="1" applyFont="1" applyBorder="1" applyAlignment="1" applyProtection="1">
      <alignment horizontal="center" vertical="center"/>
      <protection hidden="1"/>
    </xf>
    <xf numFmtId="165" fontId="0" fillId="0" borderId="99" xfId="0" applyBorder="1" applyAlignment="1">
      <alignment horizontal="center" vertical="center"/>
    </xf>
    <xf numFmtId="165" fontId="0" fillId="0" borderId="84" xfId="0" applyBorder="1" applyAlignment="1">
      <alignment horizontal="center" vertical="center"/>
    </xf>
    <xf numFmtId="1" fontId="0" fillId="0" borderId="80" xfId="0" applyNumberFormat="1" applyBorder="1" applyAlignment="1">
      <alignment horizontal="center" vertical="center"/>
    </xf>
    <xf numFmtId="166" fontId="7" fillId="3" borderId="84" xfId="15" applyNumberFormat="1" applyFont="1" applyFill="1" applyBorder="1" applyAlignment="1">
      <alignment horizontal="center" vertical="center"/>
    </xf>
    <xf numFmtId="1" fontId="0" fillId="0" borderId="84" xfId="0" applyNumberFormat="1" applyBorder="1" applyAlignment="1">
      <alignment horizontal="center" vertical="center"/>
    </xf>
    <xf numFmtId="1" fontId="55" fillId="0" borderId="84" xfId="20" applyNumberFormat="1" applyFont="1" applyBorder="1" applyAlignment="1">
      <alignment horizontal="center" vertical="center" shrinkToFit="1"/>
    </xf>
    <xf numFmtId="49" fontId="50" fillId="0" borderId="84" xfId="11" applyNumberFormat="1" applyFont="1" applyBorder="1" applyAlignment="1" applyProtection="1">
      <alignment horizontal="center" vertical="center"/>
      <protection hidden="1"/>
    </xf>
    <xf numFmtId="165" fontId="0" fillId="0" borderId="100" xfId="0" applyBorder="1" applyAlignment="1">
      <alignment horizontal="center" vertical="center"/>
    </xf>
    <xf numFmtId="0" fontId="50" fillId="0" borderId="2" xfId="0" applyNumberFormat="1" applyFont="1" applyBorder="1" applyAlignment="1" applyProtection="1">
      <alignment horizontal="center" vertical="center"/>
      <protection hidden="1"/>
    </xf>
    <xf numFmtId="165" fontId="0" fillId="0" borderId="101" xfId="0" applyBorder="1" applyAlignment="1">
      <alignment horizontal="center" vertical="center"/>
    </xf>
    <xf numFmtId="1" fontId="0" fillId="0" borderId="64" xfId="0" applyNumberFormat="1" applyBorder="1" applyAlignment="1">
      <alignment horizontal="center" vertical="center"/>
    </xf>
    <xf numFmtId="0" fontId="50" fillId="0" borderId="80" xfId="0" applyNumberFormat="1" applyFont="1" applyBorder="1" applyAlignment="1" applyProtection="1">
      <alignment horizontal="center" vertical="center"/>
      <protection hidden="1"/>
    </xf>
    <xf numFmtId="0" fontId="50" fillId="0" borderId="84" xfId="0" applyNumberFormat="1" applyFont="1" applyBorder="1" applyAlignment="1" applyProtection="1">
      <alignment horizontal="center" vertical="center"/>
      <protection hidden="1"/>
    </xf>
    <xf numFmtId="1" fontId="55" fillId="0" borderId="2" xfId="0" applyNumberFormat="1" applyFont="1" applyBorder="1" applyAlignment="1" applyProtection="1">
      <alignment horizontal="center" vertical="center"/>
      <protection hidden="1"/>
    </xf>
    <xf numFmtId="1" fontId="55" fillId="0" borderId="80" xfId="0" applyNumberFormat="1" applyFont="1" applyBorder="1" applyAlignment="1" applyProtection="1">
      <alignment horizontal="center" vertical="center"/>
      <protection hidden="1"/>
    </xf>
    <xf numFmtId="0" fontId="55" fillId="0" borderId="84" xfId="0" applyNumberFormat="1" applyFont="1" applyBorder="1" applyAlignment="1" applyProtection="1">
      <alignment horizontal="center" vertical="center"/>
      <protection hidden="1"/>
    </xf>
    <xf numFmtId="165" fontId="50" fillId="0" borderId="2" xfId="0" applyFont="1" applyBorder="1" applyAlignment="1">
      <alignment horizontal="center" vertical="center"/>
    </xf>
    <xf numFmtId="49" fontId="7" fillId="0" borderId="2" xfId="16" applyNumberFormat="1" applyFont="1" applyBorder="1" applyAlignment="1">
      <alignment horizontal="center" vertical="center" wrapText="1"/>
    </xf>
    <xf numFmtId="165" fontId="50" fillId="0" borderId="80" xfId="0" applyFont="1" applyBorder="1" applyAlignment="1">
      <alignment horizontal="center" vertical="center"/>
    </xf>
    <xf numFmtId="165" fontId="50" fillId="0" borderId="84" xfId="0" applyFont="1" applyBorder="1" applyAlignment="1">
      <alignment horizontal="center" vertical="center"/>
    </xf>
    <xf numFmtId="165" fontId="65" fillId="5" borderId="56" xfId="15" applyFont="1" applyFill="1" applyBorder="1" applyAlignment="1">
      <alignment horizontal="center" vertical="center"/>
    </xf>
    <xf numFmtId="165" fontId="0" fillId="0" borderId="2" xfId="0" applyBorder="1" applyAlignment="1">
      <alignment horizontal="left"/>
    </xf>
    <xf numFmtId="165" fontId="0" fillId="0" borderId="80" xfId="0" applyBorder="1" applyAlignment="1">
      <alignment horizontal="left"/>
    </xf>
    <xf numFmtId="165" fontId="0" fillId="0" borderId="84" xfId="0" applyBorder="1" applyAlignment="1">
      <alignment horizontal="left"/>
    </xf>
    <xf numFmtId="1" fontId="50" fillId="0" borderId="2" xfId="0" applyNumberFormat="1" applyFont="1" applyBorder="1" applyAlignment="1">
      <alignment horizontal="center" vertical="center"/>
    </xf>
    <xf numFmtId="0" fontId="50" fillId="0" borderId="2" xfId="11" applyNumberFormat="1" applyFont="1" applyBorder="1" applyAlignment="1" applyProtection="1">
      <alignment horizontal="center" vertical="center"/>
      <protection hidden="1"/>
    </xf>
    <xf numFmtId="1" fontId="50" fillId="0" borderId="80" xfId="0" applyNumberFormat="1" applyFont="1" applyBorder="1" applyAlignment="1">
      <alignment horizontal="center" vertical="center"/>
    </xf>
    <xf numFmtId="0" fontId="50" fillId="0" borderId="80" xfId="11" applyNumberFormat="1" applyFont="1" applyBorder="1" applyAlignment="1" applyProtection="1">
      <alignment horizontal="center" vertical="center"/>
      <protection hidden="1"/>
    </xf>
    <xf numFmtId="1" fontId="7" fillId="7" borderId="33" xfId="0" applyNumberFormat="1" applyFont="1" applyFill="1" applyBorder="1" applyAlignment="1">
      <alignment horizontal="center" vertical="center"/>
    </xf>
    <xf numFmtId="1" fontId="55" fillId="0" borderId="1" xfId="0" applyNumberFormat="1" applyFont="1" applyBorder="1" applyAlignment="1" applyProtection="1">
      <alignment horizontal="center" vertical="center"/>
      <protection hidden="1"/>
    </xf>
    <xf numFmtId="177" fontId="51" fillId="0" borderId="2" xfId="33" applyNumberFormat="1" applyFont="1" applyBorder="1" applyAlignment="1">
      <alignment horizontal="center" vertical="center" wrapText="1"/>
    </xf>
    <xf numFmtId="177" fontId="51" fillId="0" borderId="84" xfId="33" applyNumberFormat="1" applyFont="1" applyBorder="1" applyAlignment="1">
      <alignment horizontal="center" vertical="center" wrapText="1"/>
    </xf>
    <xf numFmtId="177" fontId="51" fillId="0" borderId="80" xfId="33" applyNumberFormat="1" applyFont="1" applyBorder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horizontal="center" vertical="center"/>
    </xf>
    <xf numFmtId="168" fontId="6" fillId="4" borderId="1" xfId="15" applyNumberFormat="1" applyFont="1" applyFill="1" applyBorder="1" applyAlignment="1">
      <alignment horizontal="center" vertical="center"/>
    </xf>
    <xf numFmtId="168" fontId="6" fillId="4" borderId="3" xfId="15" applyNumberFormat="1" applyFont="1" applyFill="1" applyBorder="1" applyAlignment="1">
      <alignment horizontal="center" vertical="center"/>
    </xf>
    <xf numFmtId="168" fontId="6" fillId="4" borderId="16" xfId="15" applyNumberFormat="1" applyFont="1" applyFill="1" applyBorder="1" applyAlignment="1">
      <alignment horizontal="center" vertical="center"/>
    </xf>
    <xf numFmtId="168" fontId="6" fillId="4" borderId="4" xfId="15" applyNumberFormat="1" applyFont="1" applyFill="1" applyBorder="1" applyAlignment="1">
      <alignment horizontal="center" vertical="center"/>
    </xf>
    <xf numFmtId="165" fontId="63" fillId="0" borderId="0" xfId="0" applyFont="1" applyAlignment="1">
      <alignment horizontal="center" vertical="center" wrapText="1"/>
    </xf>
    <xf numFmtId="0" fontId="0" fillId="0" borderId="102" xfId="0" applyNumberFormat="1" applyBorder="1" applyAlignment="1">
      <alignment horizontal="left" vertical="center"/>
    </xf>
    <xf numFmtId="166" fontId="5" fillId="0" borderId="102" xfId="15" applyNumberFormat="1" applyFont="1" applyBorder="1" applyAlignment="1">
      <alignment horizontal="center" vertical="center"/>
    </xf>
    <xf numFmtId="171" fontId="5" fillId="0" borderId="102" xfId="0" applyNumberFormat="1" applyFont="1" applyBorder="1" applyAlignment="1">
      <alignment horizontal="center" vertical="center"/>
    </xf>
    <xf numFmtId="1" fontId="59" fillId="0" borderId="102" xfId="0" applyNumberFormat="1" applyFont="1" applyBorder="1" applyAlignment="1">
      <alignment horizontal="center" vertical="center"/>
    </xf>
    <xf numFmtId="49" fontId="5" fillId="0" borderId="102" xfId="16" applyNumberFormat="1" applyFont="1" applyBorder="1" applyAlignment="1">
      <alignment horizontal="center" vertical="center" wrapText="1"/>
    </xf>
    <xf numFmtId="168" fontId="64" fillId="4" borderId="102" xfId="15" applyNumberFormat="1" applyFont="1" applyFill="1" applyBorder="1" applyAlignment="1">
      <alignment horizontal="center" vertical="center"/>
    </xf>
    <xf numFmtId="165" fontId="65" fillId="5" borderId="102" xfId="15" applyFont="1" applyFill="1" applyBorder="1" applyAlignment="1">
      <alignment horizontal="center" vertical="center"/>
    </xf>
    <xf numFmtId="49" fontId="5" fillId="3" borderId="15" xfId="16" applyNumberFormat="1" applyFont="1" applyFill="1" applyBorder="1" applyAlignment="1">
      <alignment horizontal="left" vertical="center" wrapText="1"/>
    </xf>
    <xf numFmtId="165" fontId="73" fillId="0" borderId="6" xfId="15" applyFont="1" applyBorder="1" applyAlignment="1">
      <alignment horizontal="centerContinuous" vertical="center" wrapText="1"/>
    </xf>
    <xf numFmtId="166" fontId="5" fillId="0" borderId="1" xfId="15" applyNumberFormat="1" applyFont="1" applyBorder="1" applyAlignment="1">
      <alignment horizontal="center" vertical="center"/>
    </xf>
    <xf numFmtId="49" fontId="5" fillId="0" borderId="1" xfId="16" applyNumberFormat="1" applyFont="1" applyBorder="1" applyAlignment="1">
      <alignment horizontal="center" vertical="center" wrapText="1"/>
    </xf>
    <xf numFmtId="49" fontId="5" fillId="3" borderId="103" xfId="16" applyNumberFormat="1" applyFont="1" applyFill="1" applyBorder="1" applyAlignment="1">
      <alignment horizontal="left" vertical="center" wrapText="1"/>
    </xf>
    <xf numFmtId="165" fontId="73" fillId="0" borderId="104" xfId="15" applyFont="1" applyBorder="1" applyAlignment="1">
      <alignment horizontal="centerContinuous" vertical="center" wrapText="1"/>
    </xf>
    <xf numFmtId="165" fontId="73" fillId="0" borderId="102" xfId="15" applyFont="1" applyBorder="1" applyAlignment="1">
      <alignment horizontal="center" vertical="center" wrapText="1"/>
    </xf>
    <xf numFmtId="166" fontId="5" fillId="0" borderId="4" xfId="15" applyNumberFormat="1" applyFont="1" applyBorder="1" applyAlignment="1">
      <alignment horizontal="center" vertical="center"/>
    </xf>
    <xf numFmtId="171" fontId="5" fillId="0" borderId="4" xfId="0" applyNumberFormat="1" applyFont="1" applyBorder="1" applyAlignment="1">
      <alignment horizontal="center" vertical="center"/>
    </xf>
    <xf numFmtId="49" fontId="5" fillId="0" borderId="4" xfId="16" applyNumberFormat="1" applyFont="1" applyBorder="1" applyAlignment="1">
      <alignment horizontal="center" vertical="center" wrapText="1"/>
    </xf>
    <xf numFmtId="1" fontId="7" fillId="7" borderId="106" xfId="0" applyNumberFormat="1" applyFont="1" applyFill="1" applyBorder="1" applyAlignment="1">
      <alignment horizontal="center" vertical="center"/>
    </xf>
    <xf numFmtId="171" fontId="5" fillId="0" borderId="1" xfId="0" applyNumberFormat="1" applyFont="1" applyBorder="1" applyAlignment="1">
      <alignment horizontal="center" vertical="center"/>
    </xf>
    <xf numFmtId="166" fontId="5" fillId="0" borderId="80" xfId="15" applyNumberFormat="1" applyFont="1" applyBorder="1" applyAlignment="1">
      <alignment horizontal="center" vertical="center"/>
    </xf>
    <xf numFmtId="171" fontId="5" fillId="0" borderId="80" xfId="0" applyNumberFormat="1" applyFont="1" applyBorder="1" applyAlignment="1">
      <alignment horizontal="center" vertical="center"/>
    </xf>
    <xf numFmtId="49" fontId="5" fillId="0" borderId="80" xfId="16" applyNumberFormat="1" applyFont="1" applyBorder="1" applyAlignment="1">
      <alignment horizontal="center" vertical="center" wrapText="1"/>
    </xf>
    <xf numFmtId="165" fontId="4" fillId="0" borderId="0" xfId="0" applyFont="1" applyAlignment="1">
      <alignment vertical="center"/>
    </xf>
    <xf numFmtId="165" fontId="4" fillId="0" borderId="0" xfId="0" applyFont="1" applyAlignment="1">
      <alignment horizontal="center" vertical="center"/>
    </xf>
    <xf numFmtId="165" fontId="4" fillId="9" borderId="0" xfId="0" applyFont="1" applyFill="1" applyAlignment="1">
      <alignment vertical="center"/>
    </xf>
    <xf numFmtId="165" fontId="4" fillId="3" borderId="1" xfId="15" applyFont="1" applyFill="1" applyBorder="1" applyAlignment="1">
      <alignment horizontal="left" vertical="center"/>
    </xf>
    <xf numFmtId="166" fontId="4" fillId="3" borderId="1" xfId="15" applyNumberFormat="1" applyFont="1" applyFill="1" applyBorder="1" applyAlignment="1">
      <alignment horizontal="center" vertical="center"/>
    </xf>
    <xf numFmtId="49" fontId="4" fillId="3" borderId="1" xfId="16" applyNumberFormat="1" applyFont="1" applyFill="1" applyBorder="1" applyAlignment="1">
      <alignment horizontal="center" vertical="center" wrapText="1"/>
    </xf>
    <xf numFmtId="171" fontId="4" fillId="0" borderId="0" xfId="0" applyNumberFormat="1" applyFont="1" applyAlignment="1">
      <alignment horizontal="center" vertical="center"/>
    </xf>
    <xf numFmtId="168" fontId="4" fillId="4" borderId="1" xfId="15" applyNumberFormat="1" applyFont="1" applyFill="1" applyBorder="1" applyAlignment="1">
      <alignment horizontal="center" vertical="center"/>
    </xf>
    <xf numFmtId="1" fontId="4" fillId="7" borderId="15" xfId="0" applyNumberFormat="1" applyFont="1" applyFill="1" applyBorder="1" applyAlignment="1">
      <alignment horizontal="center" vertical="center"/>
    </xf>
    <xf numFmtId="165" fontId="4" fillId="3" borderId="102" xfId="15" applyFont="1" applyFill="1" applyBorder="1" applyAlignment="1">
      <alignment horizontal="left" vertical="center"/>
    </xf>
    <xf numFmtId="166" fontId="4" fillId="3" borderId="102" xfId="15" applyNumberFormat="1" applyFont="1" applyFill="1" applyBorder="1" applyAlignment="1">
      <alignment horizontal="center" vertical="center"/>
    </xf>
    <xf numFmtId="49" fontId="4" fillId="3" borderId="102" xfId="16" applyNumberFormat="1" applyFont="1" applyFill="1" applyBorder="1" applyAlignment="1">
      <alignment horizontal="center" vertical="center" wrapText="1"/>
    </xf>
    <xf numFmtId="168" fontId="4" fillId="4" borderId="102" xfId="15" applyNumberFormat="1" applyFont="1" applyFill="1" applyBorder="1" applyAlignment="1">
      <alignment horizontal="center" vertical="center"/>
    </xf>
    <xf numFmtId="165" fontId="84" fillId="5" borderId="102" xfId="15" applyFont="1" applyFill="1" applyBorder="1" applyAlignment="1">
      <alignment horizontal="center" vertical="center"/>
    </xf>
    <xf numFmtId="1" fontId="4" fillId="7" borderId="103" xfId="0" applyNumberFormat="1" applyFont="1" applyFill="1" applyBorder="1" applyAlignment="1">
      <alignment horizontal="center" vertical="center"/>
    </xf>
    <xf numFmtId="1" fontId="4" fillId="7" borderId="33" xfId="0" applyNumberFormat="1" applyFont="1" applyFill="1" applyBorder="1" applyAlignment="1">
      <alignment horizontal="center" vertical="center"/>
    </xf>
    <xf numFmtId="165" fontId="4" fillId="3" borderId="4" xfId="15" applyFont="1" applyFill="1" applyBorder="1" applyAlignment="1">
      <alignment horizontal="left" vertical="center"/>
    </xf>
    <xf numFmtId="166" fontId="4" fillId="3" borderId="4" xfId="15" applyNumberFormat="1" applyFont="1" applyFill="1" applyBorder="1" applyAlignment="1">
      <alignment horizontal="center" vertical="center"/>
    </xf>
    <xf numFmtId="49" fontId="4" fillId="3" borderId="4" xfId="16" applyNumberFormat="1" applyFont="1" applyFill="1" applyBorder="1" applyAlignment="1">
      <alignment horizontal="center" vertical="center" wrapText="1"/>
    </xf>
    <xf numFmtId="171" fontId="4" fillId="0" borderId="24" xfId="0" applyNumberFormat="1" applyFont="1" applyBorder="1" applyAlignment="1">
      <alignment horizontal="center" vertical="center"/>
    </xf>
    <xf numFmtId="168" fontId="4" fillId="4" borderId="4" xfId="15" applyNumberFormat="1" applyFont="1" applyFill="1" applyBorder="1" applyAlignment="1">
      <alignment horizontal="center" vertical="center"/>
    </xf>
    <xf numFmtId="1" fontId="4" fillId="7" borderId="20" xfId="0" applyNumberFormat="1" applyFont="1" applyFill="1" applyBorder="1" applyAlignment="1">
      <alignment horizontal="center" vertical="center"/>
    </xf>
    <xf numFmtId="165" fontId="4" fillId="0" borderId="0" xfId="15" applyFont="1" applyAlignment="1">
      <alignment horizontal="left" vertical="center"/>
    </xf>
    <xf numFmtId="166" fontId="4" fillId="0" borderId="0" xfId="15" applyNumberFormat="1" applyFont="1" applyAlignment="1">
      <alignment horizontal="center" vertical="center"/>
    </xf>
    <xf numFmtId="49" fontId="4" fillId="0" borderId="0" xfId="16" applyNumberFormat="1" applyFont="1" applyAlignment="1">
      <alignment horizontal="center" vertical="center" wrapText="1"/>
    </xf>
    <xf numFmtId="168" fontId="4" fillId="0" borderId="0" xfId="15" applyNumberFormat="1" applyFont="1" applyAlignment="1">
      <alignment horizontal="center" vertical="center"/>
    </xf>
    <xf numFmtId="165" fontId="84" fillId="0" borderId="0" xfId="15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5" fontId="4" fillId="0" borderId="0" xfId="0" applyFont="1" applyAlignment="1">
      <alignment horizontal="left" vertical="center"/>
    </xf>
    <xf numFmtId="166" fontId="4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vertical="center"/>
    </xf>
    <xf numFmtId="165" fontId="4" fillId="0" borderId="0" xfId="0" applyFont="1"/>
    <xf numFmtId="165" fontId="3" fillId="3" borderId="1" xfId="15" applyFont="1" applyFill="1" applyBorder="1" applyAlignment="1">
      <alignment horizontal="left" vertical="center"/>
    </xf>
    <xf numFmtId="165" fontId="2" fillId="0" borderId="4" xfId="0" applyFont="1" applyBorder="1" applyAlignment="1">
      <alignment horizontal="left" vertical="center"/>
    </xf>
    <xf numFmtId="166" fontId="2" fillId="0" borderId="4" xfId="0" applyNumberFormat="1" applyFont="1" applyBorder="1" applyAlignment="1">
      <alignment horizontal="center" vertical="center"/>
    </xf>
    <xf numFmtId="0" fontId="2" fillId="0" borderId="24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168" fontId="64" fillId="4" borderId="20" xfId="0" applyNumberFormat="1" applyFont="1" applyFill="1" applyBorder="1" applyAlignment="1">
      <alignment horizontal="center" vertical="center"/>
    </xf>
    <xf numFmtId="49" fontId="46" fillId="0" borderId="82" xfId="0" applyNumberFormat="1" applyFont="1" applyFill="1" applyBorder="1" applyAlignment="1" applyProtection="1">
      <alignment horizontal="center" vertical="center"/>
    </xf>
    <xf numFmtId="49" fontId="46" fillId="0" borderId="83" xfId="0" applyNumberFormat="1" applyFont="1" applyFill="1" applyBorder="1" applyAlignment="1" applyProtection="1">
      <alignment horizontal="center" vertical="center"/>
    </xf>
    <xf numFmtId="165" fontId="16" fillId="3" borderId="79" xfId="15" applyFont="1" applyFill="1" applyBorder="1" applyAlignment="1">
      <alignment horizontal="center" vertical="center" wrapText="1"/>
    </xf>
    <xf numFmtId="165" fontId="16" fillId="3" borderId="50" xfId="15" applyFont="1" applyFill="1" applyBorder="1" applyAlignment="1">
      <alignment horizontal="center" vertical="center" wrapText="1"/>
    </xf>
    <xf numFmtId="165" fontId="16" fillId="3" borderId="2" xfId="15" applyFont="1" applyFill="1" applyBorder="1" applyAlignment="1">
      <alignment horizontal="center" vertical="center" wrapText="1"/>
    </xf>
    <xf numFmtId="165" fontId="71" fillId="0" borderId="79" xfId="0" applyFont="1" applyBorder="1" applyAlignment="1">
      <alignment horizontal="center" vertical="center" wrapText="1"/>
    </xf>
    <xf numFmtId="165" fontId="71" fillId="0" borderId="50" xfId="0" applyFont="1" applyBorder="1" applyAlignment="1">
      <alignment horizontal="center" vertical="center" wrapText="1"/>
    </xf>
    <xf numFmtId="165" fontId="71" fillId="0" borderId="2" xfId="0" applyFont="1" applyBorder="1" applyAlignment="1">
      <alignment horizontal="center" vertical="center" wrapText="1"/>
    </xf>
    <xf numFmtId="165" fontId="59" fillId="0" borderId="79" xfId="0" applyFont="1" applyBorder="1" applyAlignment="1">
      <alignment horizontal="center" vertical="center" wrapText="1"/>
    </xf>
    <xf numFmtId="165" fontId="59" fillId="0" borderId="50" xfId="0" applyFont="1" applyBorder="1" applyAlignment="1">
      <alignment horizontal="center" vertical="center" wrapText="1"/>
    </xf>
    <xf numFmtId="165" fontId="59" fillId="0" borderId="2" xfId="0" applyFont="1" applyBorder="1" applyAlignment="1">
      <alignment horizontal="center" vertical="center" wrapText="1"/>
    </xf>
    <xf numFmtId="0" fontId="63" fillId="0" borderId="79" xfId="4" applyFont="1" applyBorder="1" applyAlignment="1">
      <alignment horizontal="center" vertical="center" wrapText="1"/>
    </xf>
    <xf numFmtId="0" fontId="63" fillId="0" borderId="2" xfId="4" applyFont="1" applyBorder="1" applyAlignment="1">
      <alignment horizontal="center" vertical="center" wrapText="1"/>
    </xf>
    <xf numFmtId="165" fontId="73" fillId="7" borderId="58" xfId="15" applyFont="1" applyFill="1" applyBorder="1" applyAlignment="1">
      <alignment horizontal="center" vertical="center" wrapText="1"/>
    </xf>
    <xf numFmtId="165" fontId="73" fillId="7" borderId="33" xfId="15" applyFont="1" applyFill="1" applyBorder="1" applyAlignment="1">
      <alignment horizontal="center" vertical="center" wrapText="1"/>
    </xf>
    <xf numFmtId="165" fontId="16" fillId="0" borderId="23" xfId="0" applyFont="1" applyBorder="1" applyAlignment="1">
      <alignment horizontal="center" vertical="center"/>
    </xf>
    <xf numFmtId="165" fontId="16" fillId="0" borderId="0" xfId="0" applyFont="1" applyAlignment="1">
      <alignment horizontal="center" vertical="center"/>
    </xf>
    <xf numFmtId="165" fontId="63" fillId="0" borderId="0" xfId="0" applyFont="1" applyAlignment="1">
      <alignment horizontal="center" vertical="center" wrapText="1"/>
    </xf>
    <xf numFmtId="165" fontId="16" fillId="0" borderId="24" xfId="0" applyFont="1" applyBorder="1" applyAlignment="1">
      <alignment horizontal="center" vertical="center"/>
    </xf>
    <xf numFmtId="165" fontId="63" fillId="0" borderId="29" xfId="0" applyFont="1" applyBorder="1" applyAlignment="1">
      <alignment horizontal="center" vertical="center" wrapText="1"/>
    </xf>
    <xf numFmtId="165" fontId="63" fillId="0" borderId="46" xfId="0" applyFont="1" applyBorder="1" applyAlignment="1">
      <alignment horizontal="center" vertical="center" wrapText="1"/>
    </xf>
    <xf numFmtId="165" fontId="63" fillId="0" borderId="54" xfId="0" applyFont="1" applyBorder="1" applyAlignment="1">
      <alignment horizontal="center" vertical="center" wrapText="1"/>
    </xf>
    <xf numFmtId="165" fontId="73" fillId="7" borderId="51" xfId="0" applyFont="1" applyFill="1" applyBorder="1" applyAlignment="1">
      <alignment horizontal="center" vertical="center"/>
    </xf>
    <xf numFmtId="165" fontId="73" fillId="7" borderId="23" xfId="0" applyFont="1" applyFill="1" applyBorder="1" applyAlignment="1">
      <alignment horizontal="center" vertical="center"/>
    </xf>
    <xf numFmtId="165" fontId="73" fillId="7" borderId="29" xfId="0" applyFont="1" applyFill="1" applyBorder="1" applyAlignment="1">
      <alignment horizontal="center" vertical="center"/>
    </xf>
    <xf numFmtId="49" fontId="59" fillId="0" borderId="3" xfId="0" applyNumberFormat="1" applyFont="1" applyBorder="1" applyAlignment="1">
      <alignment horizontal="center" vertical="center"/>
    </xf>
    <xf numFmtId="165" fontId="59" fillId="0" borderId="3" xfId="16" applyFont="1" applyBorder="1" applyAlignment="1">
      <alignment horizontal="center" vertical="center" wrapText="1"/>
    </xf>
    <xf numFmtId="165" fontId="59" fillId="0" borderId="4" xfId="16" applyFont="1" applyBorder="1" applyAlignment="1">
      <alignment horizontal="center" vertical="center" wrapText="1"/>
    </xf>
    <xf numFmtId="49" fontId="59" fillId="0" borderId="4" xfId="0" applyNumberFormat="1" applyFont="1" applyBorder="1" applyAlignment="1">
      <alignment horizontal="center" vertical="center"/>
    </xf>
    <xf numFmtId="165" fontId="75" fillId="4" borderId="58" xfId="15" applyFont="1" applyFill="1" applyBorder="1" applyAlignment="1">
      <alignment horizontal="center" vertical="center" wrapText="1"/>
    </xf>
    <xf numFmtId="165" fontId="75" fillId="4" borderId="33" xfId="15" applyFont="1" applyFill="1" applyBorder="1" applyAlignment="1">
      <alignment horizontal="center" vertical="center" wrapText="1"/>
    </xf>
    <xf numFmtId="165" fontId="58" fillId="3" borderId="17" xfId="15" applyFont="1" applyFill="1" applyBorder="1" applyAlignment="1">
      <alignment horizontal="center" vertical="center" wrapText="1"/>
    </xf>
    <xf numFmtId="165" fontId="58" fillId="3" borderId="26" xfId="15" applyFont="1" applyFill="1" applyBorder="1" applyAlignment="1">
      <alignment horizontal="center" vertical="center" wrapText="1"/>
    </xf>
    <xf numFmtId="165" fontId="58" fillId="3" borderId="18" xfId="15" applyFont="1" applyFill="1" applyBorder="1" applyAlignment="1">
      <alignment horizontal="center" vertical="center" wrapText="1"/>
    </xf>
    <xf numFmtId="165" fontId="58" fillId="3" borderId="19" xfId="15" applyFont="1" applyFill="1" applyBorder="1" applyAlignment="1">
      <alignment horizontal="center" vertical="center" wrapText="1"/>
    </xf>
    <xf numFmtId="165" fontId="77" fillId="0" borderId="1" xfId="0" applyFont="1" applyBorder="1" applyAlignment="1">
      <alignment horizontal="center" vertical="center" wrapText="1"/>
    </xf>
    <xf numFmtId="165" fontId="77" fillId="0" borderId="3" xfId="0" applyFont="1" applyBorder="1" applyAlignment="1">
      <alignment horizontal="center" vertical="center" wrapText="1"/>
    </xf>
    <xf numFmtId="165" fontId="77" fillId="0" borderId="4" xfId="0" applyFont="1" applyBorder="1" applyAlignment="1">
      <alignment horizontal="center" vertical="center" wrapText="1"/>
    </xf>
    <xf numFmtId="165" fontId="59" fillId="0" borderId="1" xfId="0" applyNumberFormat="1" applyFont="1" applyFill="1" applyBorder="1" applyAlignment="1">
      <alignment horizontal="center" vertical="center" wrapText="1"/>
    </xf>
    <xf numFmtId="165" fontId="59" fillId="0" borderId="3" xfId="0" applyNumberFormat="1" applyFont="1" applyFill="1" applyBorder="1" applyAlignment="1">
      <alignment horizontal="center" vertical="center" wrapText="1"/>
    </xf>
    <xf numFmtId="165" fontId="59" fillId="0" borderId="4" xfId="0" applyNumberFormat="1" applyFont="1" applyFill="1" applyBorder="1" applyAlignment="1">
      <alignment horizontal="center" vertical="center" wrapText="1"/>
    </xf>
    <xf numFmtId="165" fontId="73" fillId="7" borderId="52" xfId="0" applyFont="1" applyFill="1" applyBorder="1" applyAlignment="1">
      <alignment horizontal="center" vertical="center"/>
    </xf>
    <xf numFmtId="165" fontId="73" fillId="7" borderId="0" xfId="0" applyFont="1" applyFill="1" applyBorder="1" applyAlignment="1">
      <alignment horizontal="center" vertical="center"/>
    </xf>
    <xf numFmtId="165" fontId="73" fillId="7" borderId="58" xfId="0" applyFont="1" applyFill="1" applyBorder="1" applyAlignment="1">
      <alignment horizontal="center" vertical="center"/>
    </xf>
    <xf numFmtId="165" fontId="73" fillId="7" borderId="33" xfId="0" applyFont="1" applyFill="1" applyBorder="1" applyAlignment="1">
      <alignment horizontal="center" vertical="center"/>
    </xf>
    <xf numFmtId="165" fontId="58" fillId="3" borderId="22" xfId="15" applyFont="1" applyFill="1" applyBorder="1" applyAlignment="1">
      <alignment horizontal="center" vertical="center" wrapText="1"/>
    </xf>
    <xf numFmtId="49" fontId="59" fillId="0" borderId="1" xfId="16" applyNumberFormat="1" applyFont="1" applyFill="1" applyBorder="1" applyAlignment="1">
      <alignment horizontal="center" vertical="center" wrapText="1"/>
    </xf>
    <xf numFmtId="49" fontId="59" fillId="0" borderId="3" xfId="16" applyNumberFormat="1" applyFont="1" applyFill="1" applyBorder="1" applyAlignment="1">
      <alignment horizontal="center" vertical="center" wrapText="1"/>
    </xf>
    <xf numFmtId="49" fontId="59" fillId="0" borderId="4" xfId="16" applyNumberFormat="1" applyFont="1" applyFill="1" applyBorder="1" applyAlignment="1">
      <alignment horizontal="center" vertical="center" wrapText="1"/>
    </xf>
    <xf numFmtId="165" fontId="64" fillId="3" borderId="17" xfId="15" applyFont="1" applyFill="1" applyBorder="1" applyAlignment="1">
      <alignment horizontal="center" vertical="center" wrapText="1"/>
    </xf>
    <xf numFmtId="165" fontId="64" fillId="3" borderId="18" xfId="15" applyFont="1" applyFill="1" applyBorder="1" applyAlignment="1">
      <alignment horizontal="center" vertical="center" wrapText="1"/>
    </xf>
    <xf numFmtId="165" fontId="64" fillId="3" borderId="19" xfId="15" applyFont="1" applyFill="1" applyBorder="1" applyAlignment="1">
      <alignment horizontal="center" vertical="center" wrapText="1"/>
    </xf>
    <xf numFmtId="165" fontId="59" fillId="0" borderId="50" xfId="16" applyNumberFormat="1" applyFont="1" applyFill="1" applyBorder="1" applyAlignment="1">
      <alignment horizontal="center" vertical="center" wrapText="1"/>
    </xf>
    <xf numFmtId="165" fontId="58" fillId="3" borderId="56" xfId="15" applyFont="1" applyFill="1" applyBorder="1" applyAlignment="1">
      <alignment horizontal="center" vertical="center" wrapText="1"/>
    </xf>
    <xf numFmtId="165" fontId="58" fillId="3" borderId="57" xfId="15" applyFont="1" applyFill="1" applyBorder="1" applyAlignment="1">
      <alignment horizontal="center" vertical="center" wrapText="1"/>
    </xf>
    <xf numFmtId="165" fontId="58" fillId="3" borderId="38" xfId="15" applyFont="1" applyFill="1" applyBorder="1" applyAlignment="1">
      <alignment horizontal="center" vertical="center" wrapText="1"/>
    </xf>
    <xf numFmtId="165" fontId="59" fillId="0" borderId="30" xfId="16" applyNumberFormat="1" applyFont="1" applyFill="1" applyBorder="1" applyAlignment="1">
      <alignment horizontal="center" vertical="center" wrapText="1"/>
    </xf>
    <xf numFmtId="165" fontId="59" fillId="0" borderId="31" xfId="16" applyNumberFormat="1" applyFont="1" applyFill="1" applyBorder="1" applyAlignment="1">
      <alignment horizontal="center" vertical="center" wrapText="1"/>
    </xf>
    <xf numFmtId="165" fontId="59" fillId="0" borderId="51" xfId="16" applyNumberFormat="1" applyFont="1" applyFill="1" applyBorder="1" applyAlignment="1">
      <alignment horizontal="center" wrapText="1"/>
    </xf>
    <xf numFmtId="165" fontId="59" fillId="0" borderId="29" xfId="16" applyNumberFormat="1" applyFont="1" applyFill="1" applyBorder="1" applyAlignment="1">
      <alignment horizontal="center" wrapText="1"/>
    </xf>
    <xf numFmtId="165" fontId="59" fillId="0" borderId="52" xfId="16" applyNumberFormat="1" applyFont="1" applyFill="1" applyBorder="1" applyAlignment="1">
      <alignment horizontal="center" wrapText="1"/>
    </xf>
    <xf numFmtId="165" fontId="59" fillId="0" borderId="46" xfId="16" applyNumberFormat="1" applyFont="1" applyFill="1" applyBorder="1" applyAlignment="1">
      <alignment horizontal="center" wrapText="1"/>
    </xf>
    <xf numFmtId="165" fontId="58" fillId="3" borderId="17" xfId="0" applyFont="1" applyFill="1" applyBorder="1" applyAlignment="1">
      <alignment horizontal="center" vertical="center"/>
    </xf>
    <xf numFmtId="165" fontId="58" fillId="3" borderId="18" xfId="0" applyFont="1" applyFill="1" applyBorder="1" applyAlignment="1">
      <alignment horizontal="center" vertical="center"/>
    </xf>
    <xf numFmtId="165" fontId="58" fillId="3" borderId="22" xfId="0" applyFont="1" applyFill="1" applyBorder="1" applyAlignment="1">
      <alignment horizontal="center" vertical="center"/>
    </xf>
    <xf numFmtId="49" fontId="59" fillId="0" borderId="16" xfId="16" applyNumberFormat="1" applyFont="1" applyFill="1" applyBorder="1" applyAlignment="1">
      <alignment horizontal="center" vertical="center" wrapText="1"/>
    </xf>
    <xf numFmtId="165" fontId="58" fillId="3" borderId="19" xfId="0" applyFont="1" applyFill="1" applyBorder="1" applyAlignment="1">
      <alignment horizontal="center" vertical="center"/>
    </xf>
    <xf numFmtId="165" fontId="58" fillId="3" borderId="56" xfId="0" applyFont="1" applyFill="1" applyBorder="1" applyAlignment="1">
      <alignment horizontal="center" vertical="center"/>
    </xf>
    <xf numFmtId="165" fontId="58" fillId="3" borderId="57" xfId="0" applyFont="1" applyFill="1" applyBorder="1" applyAlignment="1">
      <alignment horizontal="center" vertical="center"/>
    </xf>
    <xf numFmtId="165" fontId="58" fillId="3" borderId="38" xfId="0" applyFont="1" applyFill="1" applyBorder="1" applyAlignment="1">
      <alignment horizontal="center" vertical="center"/>
    </xf>
    <xf numFmtId="49" fontId="59" fillId="0" borderId="30" xfId="16" applyNumberFormat="1" applyFont="1" applyFill="1" applyBorder="1" applyAlignment="1">
      <alignment horizontal="center" vertical="center" wrapText="1"/>
    </xf>
    <xf numFmtId="49" fontId="59" fillId="0" borderId="50" xfId="16" applyNumberFormat="1" applyFont="1" applyFill="1" applyBorder="1" applyAlignment="1">
      <alignment horizontal="center" vertical="center" wrapText="1"/>
    </xf>
    <xf numFmtId="49" fontId="59" fillId="0" borderId="31" xfId="16" applyNumberFormat="1" applyFont="1" applyFill="1" applyBorder="1" applyAlignment="1">
      <alignment horizontal="center" vertical="center" wrapText="1"/>
    </xf>
    <xf numFmtId="165" fontId="58" fillId="3" borderId="51" xfId="15" applyFont="1" applyFill="1" applyBorder="1" applyAlignment="1">
      <alignment horizontal="center" vertical="center" wrapText="1"/>
    </xf>
    <xf numFmtId="165" fontId="58" fillId="3" borderId="52" xfId="15" applyFont="1" applyFill="1" applyBorder="1" applyAlignment="1">
      <alignment horizontal="center" vertical="center" wrapText="1"/>
    </xf>
    <xf numFmtId="165" fontId="58" fillId="3" borderId="53" xfId="15" applyFont="1" applyFill="1" applyBorder="1" applyAlignment="1">
      <alignment horizontal="center" vertical="center" wrapText="1"/>
    </xf>
    <xf numFmtId="165" fontId="59" fillId="0" borderId="1" xfId="16" applyNumberFormat="1" applyFont="1" applyFill="1" applyBorder="1" applyAlignment="1">
      <alignment horizontal="center" vertical="center" wrapText="1"/>
    </xf>
    <xf numFmtId="165" fontId="59" fillId="0" borderId="3" xfId="16" applyNumberFormat="1" applyFont="1" applyFill="1" applyBorder="1" applyAlignment="1">
      <alignment horizontal="center" vertical="center" wrapText="1"/>
    </xf>
    <xf numFmtId="165" fontId="59" fillId="0" borderId="4" xfId="16" applyNumberFormat="1" applyFont="1" applyFill="1" applyBorder="1" applyAlignment="1">
      <alignment horizontal="center" vertical="center" wrapText="1"/>
    </xf>
    <xf numFmtId="165" fontId="59" fillId="0" borderId="30" xfId="0" applyNumberFormat="1" applyFont="1" applyFill="1" applyBorder="1" applyAlignment="1">
      <alignment horizontal="center" vertical="center" wrapText="1"/>
    </xf>
    <xf numFmtId="165" fontId="59" fillId="0" borderId="50" xfId="0" applyNumberFormat="1" applyFont="1" applyFill="1" applyBorder="1" applyAlignment="1">
      <alignment horizontal="center" vertical="center" wrapText="1"/>
    </xf>
    <xf numFmtId="165" fontId="59" fillId="0" borderId="31" xfId="0" applyNumberFormat="1" applyFont="1" applyFill="1" applyBorder="1" applyAlignment="1">
      <alignment horizontal="center" vertical="center" wrapText="1"/>
    </xf>
    <xf numFmtId="165" fontId="63" fillId="0" borderId="1" xfId="0" applyNumberFormat="1" applyFont="1" applyFill="1" applyBorder="1" applyAlignment="1">
      <alignment horizontal="center" vertical="center" wrapText="1"/>
    </xf>
    <xf numFmtId="165" fontId="63" fillId="0" borderId="3" xfId="0" applyNumberFormat="1" applyFont="1" applyFill="1" applyBorder="1" applyAlignment="1">
      <alignment horizontal="center" vertical="center" wrapText="1"/>
    </xf>
    <xf numFmtId="165" fontId="63" fillId="0" borderId="16" xfId="0" applyNumberFormat="1" applyFont="1" applyFill="1" applyBorder="1" applyAlignment="1">
      <alignment horizontal="center" vertical="center" wrapText="1"/>
    </xf>
    <xf numFmtId="165" fontId="64" fillId="0" borderId="17" xfId="0" applyFont="1" applyFill="1" applyBorder="1" applyAlignment="1">
      <alignment horizontal="center" vertical="center"/>
    </xf>
    <xf numFmtId="165" fontId="64" fillId="0" borderId="18" xfId="0" applyFont="1" applyFill="1" applyBorder="1" applyAlignment="1">
      <alignment horizontal="center" vertical="center"/>
    </xf>
    <xf numFmtId="165" fontId="64" fillId="0" borderId="22" xfId="0" applyFont="1" applyFill="1" applyBorder="1" applyAlignment="1">
      <alignment horizontal="center" vertical="center"/>
    </xf>
    <xf numFmtId="165" fontId="58" fillId="3" borderId="26" xfId="0" applyFont="1" applyFill="1" applyBorder="1" applyAlignment="1">
      <alignment horizontal="center" vertical="center"/>
    </xf>
    <xf numFmtId="165" fontId="59" fillId="0" borderId="16" xfId="16" applyNumberFormat="1" applyFont="1" applyFill="1" applyBorder="1" applyAlignment="1">
      <alignment horizontal="center" vertical="center" wrapText="1"/>
    </xf>
    <xf numFmtId="165" fontId="63" fillId="0" borderId="30" xfId="0" applyNumberFormat="1" applyFont="1" applyFill="1" applyBorder="1" applyAlignment="1">
      <alignment horizontal="center" vertical="center" wrapText="1"/>
    </xf>
    <xf numFmtId="165" fontId="63" fillId="0" borderId="50" xfId="0" applyNumberFormat="1" applyFont="1" applyFill="1" applyBorder="1" applyAlignment="1">
      <alignment horizontal="center" vertical="center" wrapText="1"/>
    </xf>
    <xf numFmtId="165" fontId="63" fillId="0" borderId="31" xfId="0" applyNumberFormat="1" applyFont="1" applyFill="1" applyBorder="1" applyAlignment="1">
      <alignment horizontal="center" vertical="center" wrapText="1"/>
    </xf>
    <xf numFmtId="165" fontId="64" fillId="0" borderId="56" xfId="0" applyFont="1" applyFill="1" applyBorder="1" applyAlignment="1">
      <alignment horizontal="center" vertical="center"/>
    </xf>
    <xf numFmtId="165" fontId="64" fillId="0" borderId="57" xfId="0" applyFont="1" applyFill="1" applyBorder="1" applyAlignment="1">
      <alignment horizontal="center" vertical="center"/>
    </xf>
    <xf numFmtId="165" fontId="64" fillId="0" borderId="38" xfId="0" applyFont="1" applyFill="1" applyBorder="1" applyAlignment="1">
      <alignment horizontal="center" vertical="center"/>
    </xf>
    <xf numFmtId="49" fontId="59" fillId="3" borderId="80" xfId="16" applyNumberFormat="1" applyFont="1" applyFill="1" applyBorder="1" applyAlignment="1">
      <alignment horizontal="center" vertical="center" wrapText="1"/>
    </xf>
    <xf numFmtId="49" fontId="59" fillId="3" borderId="82" xfId="16" applyNumberFormat="1" applyFont="1" applyFill="1" applyBorder="1" applyAlignment="1">
      <alignment horizontal="center" vertical="center" wrapText="1"/>
    </xf>
    <xf numFmtId="49" fontId="59" fillId="3" borderId="83" xfId="16" applyNumberFormat="1" applyFont="1" applyFill="1" applyBorder="1" applyAlignment="1">
      <alignment horizontal="center" vertical="center" wrapText="1"/>
    </xf>
    <xf numFmtId="165" fontId="77" fillId="0" borderId="2" xfId="0" applyFont="1" applyBorder="1" applyAlignment="1">
      <alignment horizontal="center" vertical="center" wrapText="1"/>
    </xf>
    <xf numFmtId="165" fontId="77" fillId="0" borderId="80" xfId="0" applyFont="1" applyBorder="1" applyAlignment="1">
      <alignment horizontal="center" vertical="center" wrapText="1"/>
    </xf>
    <xf numFmtId="165" fontId="77" fillId="0" borderId="88" xfId="0" applyFont="1" applyBorder="1" applyAlignment="1">
      <alignment horizontal="center" vertical="center" wrapText="1"/>
    </xf>
    <xf numFmtId="165" fontId="77" fillId="0" borderId="87" xfId="0" applyFont="1" applyBorder="1" applyAlignment="1">
      <alignment horizontal="center" vertical="center" wrapText="1"/>
    </xf>
    <xf numFmtId="165" fontId="77" fillId="0" borderId="89" xfId="0" applyFont="1" applyBorder="1" applyAlignment="1">
      <alignment horizontal="center" vertical="center" wrapText="1"/>
    </xf>
    <xf numFmtId="49" fontId="59" fillId="3" borderId="15" xfId="16" applyNumberFormat="1" applyFont="1" applyFill="1" applyBorder="1" applyAlignment="1">
      <alignment horizontal="center" vertical="center" wrapText="1"/>
    </xf>
    <xf numFmtId="49" fontId="59" fillId="3" borderId="6" xfId="16" applyNumberFormat="1" applyFont="1" applyFill="1" applyBorder="1" applyAlignment="1">
      <alignment horizontal="center" vertical="center" wrapText="1"/>
    </xf>
    <xf numFmtId="165" fontId="73" fillId="7" borderId="24" xfId="0" applyFont="1" applyFill="1" applyBorder="1" applyAlignment="1">
      <alignment horizontal="center" vertical="center"/>
    </xf>
    <xf numFmtId="49" fontId="59" fillId="0" borderId="2" xfId="0" applyNumberFormat="1" applyFont="1" applyBorder="1" applyAlignment="1">
      <alignment horizontal="center" vertical="center"/>
    </xf>
    <xf numFmtId="165" fontId="59" fillId="0" borderId="84" xfId="16" applyNumberFormat="1" applyFont="1" applyFill="1" applyBorder="1" applyAlignment="1">
      <alignment horizontal="center" vertical="center" wrapText="1"/>
    </xf>
    <xf numFmtId="165" fontId="63" fillId="0" borderId="4" xfId="0" applyNumberFormat="1" applyFont="1" applyFill="1" applyBorder="1" applyAlignment="1">
      <alignment horizontal="center" vertical="center" wrapText="1"/>
    </xf>
    <xf numFmtId="165" fontId="73" fillId="7" borderId="52" xfId="15" applyFont="1" applyFill="1" applyBorder="1" applyAlignment="1">
      <alignment horizontal="center" vertical="center" wrapText="1"/>
    </xf>
    <xf numFmtId="165" fontId="73" fillId="7" borderId="0" xfId="15" applyFont="1" applyFill="1" applyBorder="1" applyAlignment="1">
      <alignment horizontal="center" vertical="center" wrapText="1"/>
    </xf>
    <xf numFmtId="165" fontId="63" fillId="0" borderId="2" xfId="0" applyNumberFormat="1" applyFont="1" applyFill="1" applyBorder="1" applyAlignment="1">
      <alignment horizontal="center" vertical="center" wrapText="1"/>
    </xf>
    <xf numFmtId="165" fontId="71" fillId="0" borderId="30" xfId="0" applyFont="1" applyBorder="1" applyAlignment="1">
      <alignment horizontal="center" vertical="center" wrapText="1"/>
    </xf>
    <xf numFmtId="165" fontId="71" fillId="0" borderId="31" xfId="0" applyFont="1" applyBorder="1" applyAlignment="1">
      <alignment horizontal="center" vertical="center" wrapText="1"/>
    </xf>
    <xf numFmtId="0" fontId="59" fillId="0" borderId="50" xfId="0" applyNumberFormat="1" applyFont="1" applyBorder="1" applyAlignment="1">
      <alignment horizontal="center" vertical="center" wrapText="1"/>
    </xf>
    <xf numFmtId="165" fontId="59" fillId="0" borderId="2" xfId="0" applyNumberFormat="1" applyFont="1" applyFill="1" applyBorder="1" applyAlignment="1">
      <alignment horizontal="center" vertical="center" wrapText="1"/>
    </xf>
    <xf numFmtId="165" fontId="97" fillId="0" borderId="30" xfId="16" applyNumberFormat="1" applyFont="1" applyFill="1" applyBorder="1" applyAlignment="1">
      <alignment horizontal="center" vertical="center" wrapText="1"/>
    </xf>
    <xf numFmtId="165" fontId="97" fillId="0" borderId="50" xfId="16" applyNumberFormat="1" applyFont="1" applyFill="1" applyBorder="1" applyAlignment="1">
      <alignment horizontal="center" vertical="center" wrapText="1"/>
    </xf>
    <xf numFmtId="49" fontId="59" fillId="3" borderId="1" xfId="16" applyNumberFormat="1" applyFont="1" applyFill="1" applyBorder="1" applyAlignment="1">
      <alignment horizontal="center" vertical="center" wrapText="1"/>
    </xf>
    <xf numFmtId="49" fontId="59" fillId="3" borderId="3" xfId="16" applyNumberFormat="1" applyFont="1" applyFill="1" applyBorder="1" applyAlignment="1">
      <alignment horizontal="center" vertical="center" wrapText="1"/>
    </xf>
    <xf numFmtId="49" fontId="59" fillId="3" borderId="88" xfId="16" applyNumberFormat="1" applyFont="1" applyFill="1" applyBorder="1" applyAlignment="1">
      <alignment horizontal="center" vertical="center" wrapText="1"/>
    </xf>
    <xf numFmtId="49" fontId="59" fillId="3" borderId="20" xfId="16" applyNumberFormat="1" applyFont="1" applyFill="1" applyBorder="1" applyAlignment="1">
      <alignment horizontal="center" vertical="center" wrapText="1"/>
    </xf>
    <xf numFmtId="49" fontId="59" fillId="3" borderId="10" xfId="16" applyNumberFormat="1" applyFont="1" applyFill="1" applyBorder="1" applyAlignment="1">
      <alignment horizontal="center" vertical="center" wrapText="1"/>
    </xf>
    <xf numFmtId="165" fontId="59" fillId="0" borderId="53" xfId="16" applyNumberFormat="1" applyFont="1" applyFill="1" applyBorder="1" applyAlignment="1">
      <alignment horizontal="center" wrapText="1"/>
    </xf>
    <xf numFmtId="165" fontId="59" fillId="0" borderId="54" xfId="16" applyNumberFormat="1" applyFont="1" applyFill="1" applyBorder="1" applyAlignment="1">
      <alignment horizontal="center" wrapText="1"/>
    </xf>
    <xf numFmtId="165" fontId="59" fillId="0" borderId="30" xfId="16" applyFont="1" applyBorder="1" applyAlignment="1">
      <alignment horizontal="center" vertical="center" wrapText="1"/>
    </xf>
    <xf numFmtId="165" fontId="59" fillId="0" borderId="50" xfId="16" applyFont="1" applyBorder="1" applyAlignment="1">
      <alignment horizontal="center" vertical="center" wrapText="1"/>
    </xf>
    <xf numFmtId="165" fontId="59" fillId="0" borderId="31" xfId="16" applyFont="1" applyBorder="1" applyAlignment="1">
      <alignment horizontal="center" vertical="center" wrapText="1"/>
    </xf>
    <xf numFmtId="1" fontId="75" fillId="7" borderId="35" xfId="0" applyNumberFormat="1" applyFont="1" applyFill="1" applyBorder="1" applyAlignment="1">
      <alignment horizontal="center" vertical="center"/>
    </xf>
    <xf numFmtId="1" fontId="75" fillId="7" borderId="41" xfId="0" applyNumberFormat="1" applyFont="1" applyFill="1" applyBorder="1" applyAlignment="1">
      <alignment horizontal="center" vertical="center"/>
    </xf>
    <xf numFmtId="168" fontId="59" fillId="4" borderId="55" xfId="15" applyNumberFormat="1" applyFont="1" applyFill="1" applyBorder="1" applyAlignment="1">
      <alignment horizontal="center" vertical="center" wrapText="1"/>
    </xf>
    <xf numFmtId="168" fontId="59" fillId="4" borderId="40" xfId="15" applyNumberFormat="1" applyFont="1" applyFill="1" applyBorder="1" applyAlignment="1">
      <alignment horizontal="center" vertical="center" wrapText="1"/>
    </xf>
    <xf numFmtId="166" fontId="59" fillId="3" borderId="55" xfId="15" applyNumberFormat="1" applyFont="1" applyFill="1" applyBorder="1" applyAlignment="1">
      <alignment horizontal="center" vertical="center" wrapText="1"/>
    </xf>
    <xf numFmtId="166" fontId="59" fillId="3" borderId="40" xfId="15" applyNumberFormat="1" applyFont="1" applyFill="1" applyBorder="1" applyAlignment="1">
      <alignment horizontal="center" vertical="center" wrapText="1"/>
    </xf>
    <xf numFmtId="165" fontId="59" fillId="0" borderId="58" xfId="0" applyFont="1" applyBorder="1" applyAlignment="1">
      <alignment horizontal="center" vertical="center"/>
    </xf>
    <xf numFmtId="165" fontId="59" fillId="0" borderId="33" xfId="0" applyFont="1" applyBorder="1" applyAlignment="1">
      <alignment horizontal="center" vertical="center"/>
    </xf>
    <xf numFmtId="165" fontId="78" fillId="7" borderId="52" xfId="15" applyFont="1" applyFill="1" applyBorder="1" applyAlignment="1">
      <alignment horizontal="center" vertical="center" wrapText="1"/>
    </xf>
    <xf numFmtId="165" fontId="78" fillId="7" borderId="0" xfId="15" applyFont="1" applyFill="1" applyBorder="1" applyAlignment="1">
      <alignment horizontal="center" vertical="center" wrapText="1"/>
    </xf>
    <xf numFmtId="165" fontId="78" fillId="7" borderId="33" xfId="15" applyFont="1" applyFill="1" applyBorder="1" applyAlignment="1">
      <alignment horizontal="center" vertical="center" wrapText="1"/>
    </xf>
    <xf numFmtId="165" fontId="58" fillId="3" borderId="17" xfId="15" applyFont="1" applyFill="1" applyBorder="1" applyAlignment="1">
      <alignment horizontal="center" vertical="center"/>
    </xf>
    <xf numFmtId="165" fontId="58" fillId="3" borderId="18" xfId="15" applyFont="1" applyFill="1" applyBorder="1" applyAlignment="1">
      <alignment horizontal="center" vertical="center"/>
    </xf>
    <xf numFmtId="165" fontId="58" fillId="3" borderId="19" xfId="15" applyFont="1" applyFill="1" applyBorder="1" applyAlignment="1">
      <alignment horizontal="center" vertical="center"/>
    </xf>
    <xf numFmtId="165" fontId="59" fillId="5" borderId="55" xfId="15" applyNumberFormat="1" applyFont="1" applyFill="1" applyBorder="1" applyAlignment="1">
      <alignment horizontal="center" vertical="center" wrapText="1"/>
    </xf>
    <xf numFmtId="165" fontId="59" fillId="5" borderId="40" xfId="15" applyNumberFormat="1" applyFont="1" applyFill="1" applyBorder="1" applyAlignment="1">
      <alignment horizontal="center" vertical="center" wrapText="1"/>
    </xf>
    <xf numFmtId="169" fontId="58" fillId="4" borderId="56" xfId="0" applyNumberFormat="1" applyFont="1" applyFill="1" applyBorder="1" applyAlignment="1">
      <alignment horizontal="center" vertical="center"/>
    </xf>
    <xf numFmtId="169" fontId="58" fillId="4" borderId="5" xfId="0" applyNumberFormat="1" applyFont="1" applyFill="1" applyBorder="1" applyAlignment="1">
      <alignment horizontal="center" vertical="center"/>
    </xf>
    <xf numFmtId="165" fontId="59" fillId="7" borderId="18" xfId="0" applyNumberFormat="1" applyFont="1" applyFill="1" applyBorder="1" applyAlignment="1">
      <alignment horizontal="center" vertical="center"/>
    </xf>
    <xf numFmtId="165" fontId="59" fillId="7" borderId="7" xfId="0" applyFont="1" applyFill="1" applyBorder="1" applyAlignment="1">
      <alignment horizontal="center" vertical="center"/>
    </xf>
    <xf numFmtId="169" fontId="58" fillId="0" borderId="18" xfId="0" applyNumberFormat="1" applyFont="1" applyBorder="1" applyAlignment="1">
      <alignment horizontal="center" vertical="center"/>
    </xf>
    <xf numFmtId="169" fontId="58" fillId="0" borderId="7" xfId="0" applyNumberFormat="1" applyFont="1" applyBorder="1" applyAlignment="1">
      <alignment horizontal="center" vertical="center"/>
    </xf>
    <xf numFmtId="171" fontId="58" fillId="0" borderId="19" xfId="0" applyNumberFormat="1" applyFont="1" applyBorder="1" applyAlignment="1">
      <alignment horizontal="center" vertical="center"/>
    </xf>
    <xf numFmtId="173" fontId="58" fillId="0" borderId="9" xfId="0" applyNumberFormat="1" applyFont="1" applyBorder="1" applyAlignment="1">
      <alignment horizontal="center" vertical="center"/>
    </xf>
    <xf numFmtId="165" fontId="79" fillId="0" borderId="51" xfId="0" applyFont="1" applyBorder="1" applyAlignment="1">
      <alignment horizontal="center" vertical="center" wrapText="1"/>
    </xf>
    <xf numFmtId="165" fontId="59" fillId="0" borderId="23" xfId="0" applyFont="1" applyBorder="1" applyAlignment="1">
      <alignment horizontal="center" vertical="center" wrapText="1"/>
    </xf>
    <xf numFmtId="165" fontId="59" fillId="0" borderId="35" xfId="0" applyFont="1" applyBorder="1" applyAlignment="1">
      <alignment horizontal="center" vertical="center" wrapText="1"/>
    </xf>
    <xf numFmtId="165" fontId="59" fillId="0" borderId="52" xfId="0" applyFont="1" applyBorder="1" applyAlignment="1">
      <alignment horizontal="center" vertical="center" wrapText="1"/>
    </xf>
    <xf numFmtId="165" fontId="59" fillId="0" borderId="0" xfId="0" applyFont="1" applyBorder="1" applyAlignment="1">
      <alignment horizontal="center" vertical="center" wrapText="1"/>
    </xf>
    <xf numFmtId="165" fontId="59" fillId="0" borderId="36" xfId="0" applyFont="1" applyBorder="1" applyAlignment="1">
      <alignment horizontal="center" vertical="center" wrapText="1"/>
    </xf>
    <xf numFmtId="165" fontId="59" fillId="0" borderId="53" xfId="0" applyFont="1" applyBorder="1" applyAlignment="1">
      <alignment horizontal="center" vertical="center" wrapText="1"/>
    </xf>
    <xf numFmtId="165" fontId="59" fillId="0" borderId="24" xfId="0" applyFont="1" applyBorder="1" applyAlignment="1">
      <alignment horizontal="center" vertical="center" wrapText="1"/>
    </xf>
    <xf numFmtId="165" fontId="59" fillId="0" borderId="41" xfId="0" applyFont="1" applyBorder="1" applyAlignment="1">
      <alignment horizontal="center" vertical="center" wrapText="1"/>
    </xf>
    <xf numFmtId="165" fontId="58" fillId="0" borderId="51" xfId="0" applyFont="1" applyBorder="1" applyAlignment="1">
      <alignment horizontal="center" vertical="center"/>
    </xf>
    <xf numFmtId="165" fontId="58" fillId="0" borderId="52" xfId="0" applyFont="1" applyBorder="1" applyAlignment="1">
      <alignment horizontal="center" vertical="center"/>
    </xf>
    <xf numFmtId="165" fontId="58" fillId="0" borderId="53" xfId="0" applyFont="1" applyBorder="1" applyAlignment="1">
      <alignment horizontal="center" vertical="center"/>
    </xf>
    <xf numFmtId="165" fontId="59" fillId="3" borderId="55" xfId="15" applyFont="1" applyFill="1" applyBorder="1" applyAlignment="1">
      <alignment horizontal="center" vertical="center" wrapText="1"/>
    </xf>
    <xf numFmtId="165" fontId="59" fillId="3" borderId="40" xfId="15" applyFont="1" applyFill="1" applyBorder="1" applyAlignment="1">
      <alignment horizontal="center" vertical="center" wrapText="1"/>
    </xf>
    <xf numFmtId="165" fontId="73" fillId="7" borderId="51" xfId="15" applyFont="1" applyFill="1" applyBorder="1" applyAlignment="1">
      <alignment horizontal="center" vertical="center" wrapText="1"/>
    </xf>
    <xf numFmtId="165" fontId="73" fillId="7" borderId="23" xfId="15" applyFont="1" applyFill="1" applyBorder="1" applyAlignment="1">
      <alignment horizontal="center" vertical="center" wrapText="1"/>
    </xf>
    <xf numFmtId="166" fontId="59" fillId="3" borderId="55" xfId="15" applyNumberFormat="1" applyFont="1" applyFill="1" applyBorder="1" applyAlignment="1">
      <alignment horizontal="center" vertical="center"/>
    </xf>
    <xf numFmtId="166" fontId="59" fillId="3" borderId="40" xfId="15" applyNumberFormat="1" applyFont="1" applyFill="1" applyBorder="1" applyAlignment="1">
      <alignment horizontal="center" vertical="center"/>
    </xf>
    <xf numFmtId="165" fontId="58" fillId="0" borderId="6" xfId="0" applyFont="1" applyBorder="1" applyAlignment="1">
      <alignment horizontal="center" vertical="center"/>
    </xf>
    <xf numFmtId="165" fontId="58" fillId="0" borderId="1" xfId="0" applyFont="1" applyBorder="1" applyAlignment="1">
      <alignment horizontal="center" vertical="center"/>
    </xf>
    <xf numFmtId="165" fontId="58" fillId="0" borderId="15" xfId="0" applyFont="1" applyBorder="1" applyAlignment="1">
      <alignment horizontal="center" vertical="center"/>
    </xf>
    <xf numFmtId="165" fontId="58" fillId="0" borderId="8" xfId="0" applyFont="1" applyBorder="1" applyAlignment="1">
      <alignment horizontal="center" vertical="center"/>
    </xf>
    <xf numFmtId="165" fontId="58" fillId="0" borderId="3" xfId="0" applyFont="1" applyBorder="1" applyAlignment="1">
      <alignment horizontal="center" vertical="center"/>
    </xf>
    <xf numFmtId="165" fontId="58" fillId="0" borderId="14" xfId="0" applyFont="1" applyBorder="1" applyAlignment="1">
      <alignment horizontal="center" vertical="center"/>
    </xf>
    <xf numFmtId="165" fontId="58" fillId="0" borderId="10" xfId="0" applyFont="1" applyBorder="1" applyAlignment="1">
      <alignment horizontal="center" vertical="center"/>
    </xf>
    <xf numFmtId="165" fontId="58" fillId="0" borderId="4" xfId="0" applyFont="1" applyBorder="1" applyAlignment="1">
      <alignment horizontal="center" vertical="center"/>
    </xf>
    <xf numFmtId="165" fontId="58" fillId="0" borderId="20" xfId="0" applyFont="1" applyBorder="1" applyAlignment="1">
      <alignment horizontal="center" vertical="center"/>
    </xf>
    <xf numFmtId="165" fontId="63" fillId="0" borderId="84" xfId="0" applyNumberFormat="1" applyFont="1" applyFill="1" applyBorder="1" applyAlignment="1">
      <alignment horizontal="center" vertical="center" wrapText="1"/>
    </xf>
    <xf numFmtId="165" fontId="59" fillId="3" borderId="3" xfId="16" applyFont="1" applyFill="1" applyBorder="1" applyAlignment="1">
      <alignment horizontal="center" vertical="center" wrapText="1"/>
    </xf>
    <xf numFmtId="165" fontId="59" fillId="3" borderId="4" xfId="16" applyFont="1" applyFill="1" applyBorder="1" applyAlignment="1">
      <alignment horizontal="center" vertical="center" wrapText="1"/>
    </xf>
    <xf numFmtId="165" fontId="59" fillId="3" borderId="1" xfId="16" applyFont="1" applyFill="1" applyBorder="1" applyAlignment="1">
      <alignment horizontal="center" vertical="center" wrapText="1"/>
    </xf>
    <xf numFmtId="165" fontId="59" fillId="3" borderId="16" xfId="16" applyFont="1" applyFill="1" applyBorder="1" applyAlignment="1">
      <alignment horizontal="center" vertical="center" wrapText="1"/>
    </xf>
    <xf numFmtId="165" fontId="73" fillId="7" borderId="53" xfId="0" applyFont="1" applyFill="1" applyBorder="1" applyAlignment="1">
      <alignment horizontal="center" vertical="center"/>
    </xf>
    <xf numFmtId="165" fontId="90" fillId="7" borderId="51" xfId="32" applyFont="1" applyFill="1" applyBorder="1" applyAlignment="1">
      <alignment horizontal="center" vertical="center"/>
    </xf>
    <xf numFmtId="165" fontId="90" fillId="7" borderId="23" xfId="32" applyFont="1" applyFill="1" applyBorder="1" applyAlignment="1">
      <alignment horizontal="center" vertical="center"/>
    </xf>
    <xf numFmtId="165" fontId="59" fillId="0" borderId="16" xfId="0" applyNumberFormat="1" applyFont="1" applyFill="1" applyBorder="1" applyAlignment="1">
      <alignment horizontal="center" vertical="center" wrapText="1"/>
    </xf>
    <xf numFmtId="165" fontId="16" fillId="3" borderId="84" xfId="15" applyFont="1" applyFill="1" applyBorder="1" applyAlignment="1">
      <alignment horizontal="center" vertical="center" wrapText="1"/>
    </xf>
    <xf numFmtId="165" fontId="58" fillId="3" borderId="80" xfId="15" applyFont="1" applyFill="1" applyBorder="1" applyAlignment="1">
      <alignment horizontal="center" vertical="center" wrapText="1"/>
    </xf>
    <xf numFmtId="49" fontId="59" fillId="3" borderId="14" xfId="16" applyNumberFormat="1" applyFont="1" applyFill="1" applyBorder="1" applyAlignment="1">
      <alignment horizontal="center" vertical="center" wrapText="1"/>
    </xf>
    <xf numFmtId="49" fontId="59" fillId="3" borderId="8" xfId="16" applyNumberFormat="1" applyFont="1" applyFill="1" applyBorder="1" applyAlignment="1">
      <alignment horizontal="center" vertical="center" wrapText="1"/>
    </xf>
    <xf numFmtId="49" fontId="59" fillId="0" borderId="79" xfId="0" applyNumberFormat="1" applyFont="1" applyBorder="1" applyAlignment="1">
      <alignment horizontal="center" vertical="center"/>
    </xf>
    <xf numFmtId="165" fontId="59" fillId="0" borderId="46" xfId="16" applyFont="1" applyBorder="1" applyAlignment="1">
      <alignment horizontal="center" vertical="center" wrapText="1"/>
    </xf>
    <xf numFmtId="165" fontId="58" fillId="3" borderId="67" xfId="15" applyFont="1" applyFill="1" applyBorder="1" applyAlignment="1">
      <alignment horizontal="center" vertical="center" wrapText="1"/>
    </xf>
    <xf numFmtId="165" fontId="23" fillId="3" borderId="57" xfId="15" applyFont="1" applyFill="1" applyBorder="1" applyAlignment="1">
      <alignment horizontal="center" vertical="center" wrapText="1"/>
    </xf>
    <xf numFmtId="165" fontId="23" fillId="3" borderId="38" xfId="15" applyFont="1" applyFill="1" applyBorder="1" applyAlignment="1">
      <alignment horizontal="center" vertical="center" wrapText="1"/>
    </xf>
    <xf numFmtId="165" fontId="59" fillId="0" borderId="2" xfId="16" applyFont="1" applyBorder="1" applyAlignment="1">
      <alignment horizontal="center" vertical="center" wrapText="1"/>
    </xf>
    <xf numFmtId="165" fontId="31" fillId="3" borderId="17" xfId="15" applyFont="1" applyFill="1" applyBorder="1" applyAlignment="1">
      <alignment horizontal="center" vertical="center" wrapText="1"/>
    </xf>
    <xf numFmtId="165" fontId="31" fillId="3" borderId="18" xfId="15" applyFont="1" applyFill="1" applyBorder="1" applyAlignment="1">
      <alignment horizontal="center" vertical="center" wrapText="1"/>
    </xf>
    <xf numFmtId="165" fontId="31" fillId="3" borderId="19" xfId="15" applyFont="1" applyFill="1" applyBorder="1" applyAlignment="1">
      <alignment horizontal="center" vertical="center" wrapText="1"/>
    </xf>
    <xf numFmtId="165" fontId="73" fillId="7" borderId="53" xfId="15" applyFont="1" applyFill="1" applyBorder="1" applyAlignment="1">
      <alignment horizontal="center" vertical="center" wrapText="1"/>
    </xf>
    <xf numFmtId="165" fontId="73" fillId="7" borderId="24" xfId="15" applyFont="1" applyFill="1" applyBorder="1" applyAlignment="1">
      <alignment horizontal="center" vertical="center" wrapText="1"/>
    </xf>
    <xf numFmtId="165" fontId="73" fillId="0" borderId="17" xfId="15" applyFont="1" applyFill="1" applyBorder="1" applyAlignment="1">
      <alignment horizontal="center" vertical="center" wrapText="1"/>
    </xf>
    <xf numFmtId="165" fontId="73" fillId="0" borderId="18" xfId="15" applyFont="1" applyFill="1" applyBorder="1" applyAlignment="1">
      <alignment horizontal="center" vertical="center" wrapText="1"/>
    </xf>
    <xf numFmtId="165" fontId="73" fillId="0" borderId="19" xfId="15" applyFont="1" applyFill="1" applyBorder="1" applyAlignment="1">
      <alignment horizontal="center" vertical="center" wrapText="1"/>
    </xf>
    <xf numFmtId="165" fontId="63" fillId="0" borderId="80" xfId="0" applyNumberFormat="1" applyFont="1" applyFill="1" applyBorder="1" applyAlignment="1">
      <alignment horizontal="center" vertical="center" wrapText="1"/>
    </xf>
    <xf numFmtId="165" fontId="63" fillId="0" borderId="15" xfId="0" applyFont="1" applyBorder="1" applyAlignment="1">
      <alignment horizontal="center" vertical="center" wrapText="1"/>
    </xf>
    <xf numFmtId="165" fontId="63" fillId="0" borderId="82" xfId="0" applyFont="1" applyBorder="1" applyAlignment="1">
      <alignment horizontal="center" vertical="center" wrapText="1"/>
    </xf>
    <xf numFmtId="165" fontId="63" fillId="0" borderId="20" xfId="0" applyFont="1" applyBorder="1" applyAlignment="1">
      <alignment horizontal="center" vertical="center" wrapText="1"/>
    </xf>
    <xf numFmtId="165" fontId="7" fillId="3" borderId="51" xfId="15" applyFont="1" applyFill="1" applyBorder="1" applyAlignment="1">
      <alignment horizontal="center" vertical="center" wrapText="1"/>
    </xf>
    <xf numFmtId="165" fontId="7" fillId="3" borderId="52" xfId="15" applyFont="1" applyFill="1" applyBorder="1" applyAlignment="1">
      <alignment horizontal="center" vertical="center" wrapText="1"/>
    </xf>
    <xf numFmtId="165" fontId="5" fillId="3" borderId="17" xfId="15" applyFont="1" applyFill="1" applyBorder="1" applyAlignment="1">
      <alignment horizontal="center" vertical="center" wrapText="1"/>
    </xf>
    <xf numFmtId="165" fontId="5" fillId="3" borderId="18" xfId="15" applyFont="1" applyFill="1" applyBorder="1" applyAlignment="1">
      <alignment horizontal="center" vertical="center" wrapText="1"/>
    </xf>
    <xf numFmtId="165" fontId="63" fillId="0" borderId="1" xfId="0" applyFont="1" applyBorder="1" applyAlignment="1">
      <alignment horizontal="center" vertical="center" wrapText="1"/>
    </xf>
    <xf numFmtId="165" fontId="63" fillId="0" borderId="80" xfId="0" applyFont="1" applyBorder="1" applyAlignment="1">
      <alignment horizontal="center" vertical="center" wrapText="1"/>
    </xf>
    <xf numFmtId="49" fontId="5" fillId="3" borderId="1" xfId="16" applyNumberFormat="1" applyFont="1" applyFill="1" applyBorder="1" applyAlignment="1">
      <alignment horizontal="justify" vertical="center" wrapText="1"/>
    </xf>
    <xf numFmtId="49" fontId="59" fillId="3" borderId="80" xfId="16" applyNumberFormat="1" applyFont="1" applyFill="1" applyBorder="1" applyAlignment="1">
      <alignment horizontal="left" vertical="center" wrapText="1"/>
    </xf>
    <xf numFmtId="165" fontId="31" fillId="3" borderId="22" xfId="15" applyFont="1" applyFill="1" applyBorder="1" applyAlignment="1">
      <alignment horizontal="center" vertical="center" wrapText="1"/>
    </xf>
    <xf numFmtId="165" fontId="73" fillId="7" borderId="69" xfId="15" applyFont="1" applyFill="1" applyBorder="1" applyAlignment="1">
      <alignment horizontal="center" vertical="center" wrapText="1"/>
    </xf>
    <xf numFmtId="165" fontId="31" fillId="3" borderId="59" xfId="15" applyFont="1" applyFill="1" applyBorder="1" applyAlignment="1">
      <alignment horizontal="center" vertical="center" wrapText="1"/>
    </xf>
    <xf numFmtId="165" fontId="31" fillId="3" borderId="71" xfId="15" applyFont="1" applyFill="1" applyBorder="1" applyAlignment="1">
      <alignment horizontal="center" vertical="center" wrapText="1"/>
    </xf>
    <xf numFmtId="165" fontId="31" fillId="3" borderId="78" xfId="15" applyFont="1" applyFill="1" applyBorder="1" applyAlignment="1">
      <alignment horizontal="center" vertical="center" wrapText="1"/>
    </xf>
    <xf numFmtId="165" fontId="31" fillId="3" borderId="26" xfId="15" applyFont="1" applyFill="1" applyBorder="1" applyAlignment="1">
      <alignment horizontal="center" vertical="center" wrapText="1"/>
    </xf>
    <xf numFmtId="165" fontId="47" fillId="0" borderId="87" xfId="0" applyNumberFormat="1" applyFont="1" applyFill="1" applyBorder="1" applyAlignment="1" applyProtection="1">
      <alignment horizontal="center" vertical="center" wrapText="1"/>
    </xf>
    <xf numFmtId="165" fontId="47" fillId="0" borderId="88" xfId="0" applyNumberFormat="1" applyFont="1" applyFill="1" applyBorder="1" applyAlignment="1" applyProtection="1">
      <alignment horizontal="center" vertical="center" wrapText="1"/>
    </xf>
    <xf numFmtId="165" fontId="47" fillId="0" borderId="89" xfId="0" applyNumberFormat="1" applyFont="1" applyFill="1" applyBorder="1" applyAlignment="1" applyProtection="1">
      <alignment horizontal="center" vertical="center" wrapText="1"/>
    </xf>
    <xf numFmtId="165" fontId="63" fillId="0" borderId="56" xfId="0" applyFont="1" applyBorder="1" applyAlignment="1">
      <alignment horizontal="center" vertical="center" wrapText="1"/>
    </xf>
    <xf numFmtId="165" fontId="63" fillId="0" borderId="57" xfId="0" applyFont="1" applyBorder="1" applyAlignment="1">
      <alignment horizontal="center" vertical="center" wrapText="1"/>
    </xf>
    <xf numFmtId="165" fontId="63" fillId="0" borderId="38" xfId="0" applyFont="1" applyBorder="1" applyAlignment="1">
      <alignment horizontal="center" vertical="center" wrapText="1"/>
    </xf>
    <xf numFmtId="169" fontId="31" fillId="4" borderId="56" xfId="0" applyNumberFormat="1" applyFont="1" applyFill="1" applyBorder="1" applyAlignment="1">
      <alignment horizontal="center" vertical="center"/>
    </xf>
    <xf numFmtId="169" fontId="31" fillId="4" borderId="5" xfId="0" applyNumberFormat="1" applyFont="1" applyFill="1" applyBorder="1" applyAlignment="1">
      <alignment horizontal="center" vertical="center"/>
    </xf>
    <xf numFmtId="165" fontId="31" fillId="0" borderId="8" xfId="0" applyFont="1" applyBorder="1" applyAlignment="1">
      <alignment horizontal="center" vertical="center"/>
    </xf>
    <xf numFmtId="165" fontId="31" fillId="0" borderId="3" xfId="0" applyFont="1" applyBorder="1" applyAlignment="1">
      <alignment horizontal="center" vertical="center"/>
    </xf>
    <xf numFmtId="165" fontId="31" fillId="0" borderId="14" xfId="0" applyFont="1" applyBorder="1" applyAlignment="1">
      <alignment horizontal="center" vertical="center"/>
    </xf>
    <xf numFmtId="166" fontId="59" fillId="0" borderId="55" xfId="15" applyNumberFormat="1" applyFont="1" applyBorder="1" applyAlignment="1">
      <alignment horizontal="center" vertical="center"/>
    </xf>
    <xf numFmtId="166" fontId="59" fillId="0" borderId="40" xfId="15" applyNumberFormat="1" applyFont="1" applyBorder="1" applyAlignment="1">
      <alignment horizontal="center" vertical="center"/>
    </xf>
    <xf numFmtId="165" fontId="31" fillId="0" borderId="51" xfId="0" applyFont="1" applyBorder="1" applyAlignment="1">
      <alignment horizontal="center" vertical="center"/>
    </xf>
    <xf numFmtId="165" fontId="31" fillId="0" borderId="52" xfId="0" applyFont="1" applyBorder="1" applyAlignment="1">
      <alignment horizontal="center" vertical="center"/>
    </xf>
    <xf numFmtId="165" fontId="31" fillId="0" borderId="53" xfId="0" applyFont="1" applyBorder="1" applyAlignment="1">
      <alignment horizontal="center" vertical="center"/>
    </xf>
    <xf numFmtId="165" fontId="31" fillId="0" borderId="6" xfId="0" applyFont="1" applyBorder="1" applyAlignment="1">
      <alignment horizontal="center" vertical="center"/>
    </xf>
    <xf numFmtId="165" fontId="31" fillId="0" borderId="1" xfId="0" applyFont="1" applyBorder="1" applyAlignment="1">
      <alignment horizontal="center" vertical="center"/>
    </xf>
    <xf numFmtId="165" fontId="31" fillId="0" borderId="15" xfId="0" applyFont="1" applyBorder="1" applyAlignment="1">
      <alignment horizontal="center" vertical="center"/>
    </xf>
    <xf numFmtId="169" fontId="31" fillId="0" borderId="18" xfId="0" applyNumberFormat="1" applyFont="1" applyBorder="1" applyAlignment="1">
      <alignment horizontal="center" vertical="center"/>
    </xf>
    <xf numFmtId="169" fontId="31" fillId="0" borderId="7" xfId="0" applyNumberFormat="1" applyFont="1" applyBorder="1" applyAlignment="1">
      <alignment horizontal="center" vertical="center"/>
    </xf>
    <xf numFmtId="165" fontId="31" fillId="0" borderId="10" xfId="0" applyFont="1" applyBorder="1" applyAlignment="1">
      <alignment horizontal="center" vertical="center"/>
    </xf>
    <xf numFmtId="165" fontId="31" fillId="0" borderId="4" xfId="0" applyFont="1" applyBorder="1" applyAlignment="1">
      <alignment horizontal="center" vertical="center"/>
    </xf>
    <xf numFmtId="165" fontId="31" fillId="0" borderId="20" xfId="0" applyFont="1" applyBorder="1" applyAlignment="1">
      <alignment horizontal="center" vertical="center"/>
    </xf>
    <xf numFmtId="171" fontId="31" fillId="0" borderId="19" xfId="0" applyNumberFormat="1" applyFont="1" applyBorder="1" applyAlignment="1">
      <alignment horizontal="center" vertical="center"/>
    </xf>
    <xf numFmtId="173" fontId="31" fillId="0" borderId="9" xfId="0" applyNumberFormat="1" applyFont="1" applyBorder="1" applyAlignment="1">
      <alignment horizontal="center" vertical="center"/>
    </xf>
    <xf numFmtId="165" fontId="5" fillId="3" borderId="19" xfId="15" applyFont="1" applyFill="1" applyBorder="1" applyAlignment="1">
      <alignment horizontal="center" vertical="center" wrapText="1"/>
    </xf>
    <xf numFmtId="165" fontId="63" fillId="0" borderId="4" xfId="0" applyFont="1" applyBorder="1" applyAlignment="1">
      <alignment horizontal="center" vertical="center" wrapText="1"/>
    </xf>
    <xf numFmtId="165" fontId="63" fillId="0" borderId="88" xfId="0" applyNumberFormat="1" applyFont="1" applyFill="1" applyBorder="1" applyAlignment="1">
      <alignment horizontal="center" vertical="center" wrapText="1"/>
    </xf>
    <xf numFmtId="165" fontId="63" fillId="0" borderId="87" xfId="0" applyNumberFormat="1" applyFont="1" applyFill="1" applyBorder="1" applyAlignment="1">
      <alignment horizontal="center" vertical="center" wrapText="1"/>
    </xf>
    <xf numFmtId="165" fontId="31" fillId="3" borderId="56" xfId="15" applyFont="1" applyFill="1" applyBorder="1" applyAlignment="1">
      <alignment horizontal="center" vertical="center" wrapText="1"/>
    </xf>
    <xf numFmtId="165" fontId="31" fillId="3" borderId="57" xfId="15" applyFont="1" applyFill="1" applyBorder="1" applyAlignment="1">
      <alignment horizontal="center" vertical="center" wrapText="1"/>
    </xf>
    <xf numFmtId="165" fontId="31" fillId="0" borderId="17" xfId="0" applyFont="1" applyFill="1" applyBorder="1" applyAlignment="1">
      <alignment horizontal="center" vertical="center"/>
    </xf>
    <xf numFmtId="165" fontId="31" fillId="0" borderId="18" xfId="0" applyFont="1" applyFill="1" applyBorder="1" applyAlignment="1">
      <alignment horizontal="center" vertical="center"/>
    </xf>
    <xf numFmtId="49" fontId="59" fillId="3" borderId="4" xfId="16" applyNumberFormat="1" applyFont="1" applyFill="1" applyBorder="1" applyAlignment="1">
      <alignment horizontal="left" vertical="center" wrapText="1"/>
    </xf>
    <xf numFmtId="165" fontId="5" fillId="3" borderId="105" xfId="15" applyFont="1" applyFill="1" applyBorder="1" applyAlignment="1">
      <alignment horizontal="center" vertical="center" wrapText="1"/>
    </xf>
    <xf numFmtId="165" fontId="5" fillId="3" borderId="26" xfId="15" applyFont="1" applyFill="1" applyBorder="1" applyAlignment="1">
      <alignment horizontal="center" vertical="center" wrapText="1"/>
    </xf>
    <xf numFmtId="49" fontId="5" fillId="3" borderId="80" xfId="16" applyNumberFormat="1" applyFont="1" applyFill="1" applyBorder="1" applyAlignment="1">
      <alignment horizontal="justify" vertical="center" wrapText="1"/>
    </xf>
    <xf numFmtId="165" fontId="73" fillId="0" borderId="17" xfId="15" applyFont="1" applyBorder="1" applyAlignment="1">
      <alignment horizontal="center" vertical="center" wrapText="1"/>
    </xf>
    <xf numFmtId="165" fontId="73" fillId="0" borderId="18" xfId="15" applyFont="1" applyBorder="1" applyAlignment="1">
      <alignment horizontal="center" vertical="center" wrapText="1"/>
    </xf>
    <xf numFmtId="165" fontId="63" fillId="0" borderId="102" xfId="0" applyFont="1" applyBorder="1" applyAlignment="1">
      <alignment horizontal="center" vertical="center" wrapText="1"/>
    </xf>
    <xf numFmtId="49" fontId="5" fillId="3" borderId="102" xfId="16" applyNumberFormat="1" applyFont="1" applyFill="1" applyBorder="1" applyAlignment="1">
      <alignment horizontal="justify" vertical="center" wrapText="1"/>
    </xf>
    <xf numFmtId="49" fontId="59" fillId="3" borderId="102" xfId="16" applyNumberFormat="1" applyFont="1" applyFill="1" applyBorder="1" applyAlignment="1">
      <alignment horizontal="left" vertical="center" wrapText="1"/>
    </xf>
    <xf numFmtId="165" fontId="75" fillId="7" borderId="51" xfId="0" applyFont="1" applyFill="1" applyBorder="1" applyAlignment="1">
      <alignment horizontal="center" vertical="center"/>
    </xf>
    <xf numFmtId="165" fontId="75" fillId="7" borderId="23" xfId="0" applyFont="1" applyFill="1" applyBorder="1" applyAlignment="1">
      <alignment horizontal="center" vertical="center"/>
    </xf>
    <xf numFmtId="165" fontId="75" fillId="7" borderId="33" xfId="0" applyFont="1" applyFill="1" applyBorder="1" applyAlignment="1">
      <alignment horizontal="center" vertical="center"/>
    </xf>
    <xf numFmtId="165" fontId="58" fillId="3" borderId="22" xfId="15" applyFont="1" applyFill="1" applyBorder="1" applyAlignment="1">
      <alignment horizontal="center" vertical="center"/>
    </xf>
    <xf numFmtId="165" fontId="75" fillId="7" borderId="52" xfId="15" applyFont="1" applyFill="1" applyBorder="1" applyAlignment="1">
      <alignment horizontal="center" vertical="center" wrapText="1"/>
    </xf>
    <xf numFmtId="165" fontId="75" fillId="7" borderId="0" xfId="15" applyFont="1" applyFill="1" applyBorder="1" applyAlignment="1">
      <alignment horizontal="center" vertical="center" wrapText="1"/>
    </xf>
    <xf numFmtId="165" fontId="75" fillId="7" borderId="33" xfId="15" applyFont="1" applyFill="1" applyBorder="1" applyAlignment="1">
      <alignment horizontal="center" vertical="center" wrapText="1"/>
    </xf>
    <xf numFmtId="165" fontId="59" fillId="0" borderId="2" xfId="16" applyNumberFormat="1" applyFont="1" applyFill="1" applyBorder="1" applyAlignment="1">
      <alignment horizontal="center" vertical="center" wrapText="1"/>
    </xf>
    <xf numFmtId="165" fontId="58" fillId="3" borderId="56" xfId="15" applyFont="1" applyFill="1" applyBorder="1" applyAlignment="1">
      <alignment horizontal="center" vertical="center"/>
    </xf>
    <xf numFmtId="165" fontId="58" fillId="3" borderId="57" xfId="15" applyFont="1" applyFill="1" applyBorder="1" applyAlignment="1">
      <alignment horizontal="center" vertical="center"/>
    </xf>
    <xf numFmtId="165" fontId="58" fillId="3" borderId="38" xfId="15" applyFont="1" applyFill="1" applyBorder="1" applyAlignment="1">
      <alignment horizontal="center" vertical="center"/>
    </xf>
    <xf numFmtId="165" fontId="75" fillId="7" borderId="53" xfId="15" applyFont="1" applyFill="1" applyBorder="1" applyAlignment="1">
      <alignment horizontal="center" vertical="center" wrapText="1"/>
    </xf>
    <xf numFmtId="165" fontId="75" fillId="7" borderId="24" xfId="15" applyFont="1" applyFill="1" applyBorder="1" applyAlignment="1">
      <alignment horizontal="center" vertical="center" wrapText="1"/>
    </xf>
    <xf numFmtId="169" fontId="58" fillId="4" borderId="59" xfId="0" applyNumberFormat="1" applyFont="1" applyFill="1" applyBorder="1" applyAlignment="1">
      <alignment horizontal="center" vertical="center"/>
    </xf>
    <xf numFmtId="169" fontId="58" fillId="4" borderId="42" xfId="0" applyNumberFormat="1" applyFont="1" applyFill="1" applyBorder="1" applyAlignment="1">
      <alignment horizontal="center" vertical="center"/>
    </xf>
    <xf numFmtId="173" fontId="58" fillId="0" borderId="19" xfId="0" applyNumberFormat="1" applyFont="1" applyBorder="1" applyAlignment="1">
      <alignment horizontal="center" vertical="center"/>
    </xf>
    <xf numFmtId="1" fontId="73" fillId="7" borderId="55" xfId="0" applyNumberFormat="1" applyFont="1" applyFill="1" applyBorder="1" applyAlignment="1">
      <alignment horizontal="center" vertical="center"/>
    </xf>
    <xf numFmtId="1" fontId="73" fillId="7" borderId="40" xfId="0" applyNumberFormat="1" applyFont="1" applyFill="1" applyBorder="1" applyAlignment="1">
      <alignment horizontal="center" vertical="center"/>
    </xf>
    <xf numFmtId="165" fontId="75" fillId="4" borderId="58" xfId="0" applyFont="1" applyFill="1" applyBorder="1" applyAlignment="1">
      <alignment horizontal="center" vertical="center"/>
    </xf>
    <xf numFmtId="165" fontId="75" fillId="4" borderId="33" xfId="0" applyFont="1" applyFill="1" applyBorder="1" applyAlignment="1">
      <alignment horizontal="center" vertical="center"/>
    </xf>
    <xf numFmtId="165" fontId="75" fillId="7" borderId="58" xfId="15" applyFont="1" applyFill="1" applyBorder="1" applyAlignment="1">
      <alignment horizontal="center" vertical="center" wrapText="1"/>
    </xf>
    <xf numFmtId="165" fontId="58" fillId="3" borderId="26" xfId="15" applyFont="1" applyFill="1" applyBorder="1" applyAlignment="1">
      <alignment horizontal="center" vertical="center"/>
    </xf>
    <xf numFmtId="165" fontId="7" fillId="0" borderId="83" xfId="0" applyFont="1" applyBorder="1" applyAlignment="1">
      <alignment horizontal="center" vertical="center"/>
    </xf>
    <xf numFmtId="165" fontId="7" fillId="0" borderId="80" xfId="0" applyFont="1" applyBorder="1" applyAlignment="1">
      <alignment horizontal="center" vertical="center"/>
    </xf>
    <xf numFmtId="165" fontId="7" fillId="0" borderId="82" xfId="0" applyFont="1" applyBorder="1" applyAlignment="1">
      <alignment horizontal="center" vertical="center"/>
    </xf>
    <xf numFmtId="165" fontId="7" fillId="0" borderId="10" xfId="0" applyFont="1" applyBorder="1" applyAlignment="1">
      <alignment horizontal="center" vertical="center"/>
    </xf>
    <xf numFmtId="165" fontId="7" fillId="0" borderId="4" xfId="0" applyFont="1" applyBorder="1" applyAlignment="1">
      <alignment horizontal="center" vertical="center"/>
    </xf>
    <xf numFmtId="165" fontId="7" fillId="0" borderId="20" xfId="0" applyFont="1" applyBorder="1" applyAlignment="1">
      <alignment horizontal="center" vertical="center"/>
    </xf>
    <xf numFmtId="165" fontId="59" fillId="5" borderId="55" xfId="15" applyFont="1" applyFill="1" applyBorder="1" applyAlignment="1">
      <alignment horizontal="center" vertical="center" wrapText="1"/>
    </xf>
    <xf numFmtId="165" fontId="59" fillId="5" borderId="40" xfId="15" applyFont="1" applyFill="1" applyBorder="1" applyAlignment="1">
      <alignment horizontal="center" vertical="center" wrapText="1"/>
    </xf>
    <xf numFmtId="165" fontId="7" fillId="0" borderId="51" xfId="0" applyFont="1" applyBorder="1" applyAlignment="1">
      <alignment horizontal="center" vertical="center"/>
    </xf>
    <xf numFmtId="165" fontId="7" fillId="0" borderId="52" xfId="0" applyFont="1" applyBorder="1" applyAlignment="1">
      <alignment horizontal="center" vertical="center"/>
    </xf>
    <xf numFmtId="165" fontId="7" fillId="0" borderId="53" xfId="0" applyFont="1" applyBorder="1" applyAlignment="1">
      <alignment horizontal="center" vertical="center"/>
    </xf>
    <xf numFmtId="165" fontId="59" fillId="0" borderId="0" xfId="0" applyFont="1" applyAlignment="1">
      <alignment horizontal="center" vertical="center" wrapText="1"/>
    </xf>
    <xf numFmtId="165" fontId="7" fillId="0" borderId="6" xfId="0" applyFont="1" applyBorder="1" applyAlignment="1">
      <alignment horizontal="center" vertical="center"/>
    </xf>
    <xf numFmtId="165" fontId="7" fillId="0" borderId="1" xfId="0" applyFont="1" applyBorder="1" applyAlignment="1">
      <alignment horizontal="center" vertical="center"/>
    </xf>
    <xf numFmtId="165" fontId="7" fillId="0" borderId="15" xfId="0" applyFont="1" applyBorder="1" applyAlignment="1">
      <alignment horizontal="center" vertical="center"/>
    </xf>
    <xf numFmtId="165" fontId="7" fillId="3" borderId="56" xfId="15" applyFont="1" applyFill="1" applyBorder="1" applyAlignment="1">
      <alignment horizontal="center" vertical="center"/>
    </xf>
    <xf numFmtId="165" fontId="7" fillId="3" borderId="57" xfId="15" applyFont="1" applyFill="1" applyBorder="1" applyAlignment="1">
      <alignment horizontal="center" vertical="center"/>
    </xf>
    <xf numFmtId="165" fontId="7" fillId="3" borderId="26" xfId="15" applyFont="1" applyFill="1" applyBorder="1" applyAlignment="1">
      <alignment horizontal="center" vertical="center"/>
    </xf>
    <xf numFmtId="165" fontId="7" fillId="3" borderId="56" xfId="15" applyFont="1" applyFill="1" applyBorder="1" applyAlignment="1">
      <alignment horizontal="center" vertical="center" wrapText="1"/>
    </xf>
    <xf numFmtId="165" fontId="7" fillId="3" borderId="57" xfId="15" applyFont="1" applyFill="1" applyBorder="1" applyAlignment="1">
      <alignment horizontal="center" vertical="center" wrapText="1"/>
    </xf>
    <xf numFmtId="165" fontId="59" fillId="0" borderId="88" xfId="16" applyFont="1" applyBorder="1" applyAlignment="1">
      <alignment horizontal="center" vertical="center" wrapText="1"/>
    </xf>
    <xf numFmtId="165" fontId="59" fillId="0" borderId="87" xfId="16" applyFont="1" applyBorder="1" applyAlignment="1">
      <alignment horizontal="center" vertical="center" wrapText="1"/>
    </xf>
    <xf numFmtId="165" fontId="7" fillId="3" borderId="18" xfId="15" applyFont="1" applyFill="1" applyBorder="1" applyAlignment="1">
      <alignment horizontal="center" vertical="center"/>
    </xf>
    <xf numFmtId="165" fontId="7" fillId="3" borderId="22" xfId="15" applyFont="1" applyFill="1" applyBorder="1" applyAlignment="1">
      <alignment horizontal="center" vertical="center"/>
    </xf>
    <xf numFmtId="165" fontId="63" fillId="0" borderId="2" xfId="0" applyFont="1" applyBorder="1" applyAlignment="1">
      <alignment horizontal="center" vertical="center" wrapText="1"/>
    </xf>
    <xf numFmtId="165" fontId="63" fillId="0" borderId="84" xfId="0" applyFont="1" applyBorder="1" applyAlignment="1">
      <alignment horizontal="center" vertical="center" wrapText="1"/>
    </xf>
    <xf numFmtId="165" fontId="7" fillId="3" borderId="17" xfId="15" applyFont="1" applyFill="1" applyBorder="1" applyAlignment="1">
      <alignment horizontal="center" vertical="center"/>
    </xf>
    <xf numFmtId="165" fontId="59" fillId="0" borderId="51" xfId="0" applyFont="1" applyBorder="1" applyAlignment="1">
      <alignment horizontal="center" vertical="center"/>
    </xf>
    <xf numFmtId="165" fontId="59" fillId="0" borderId="53" xfId="0" applyFont="1" applyBorder="1" applyAlignment="1">
      <alignment horizontal="center" vertical="center"/>
    </xf>
    <xf numFmtId="0" fontId="80" fillId="2" borderId="30" xfId="4" applyNumberFormat="1" applyFont="1" applyFill="1" applyBorder="1" applyAlignment="1">
      <alignment horizontal="center" vertical="center" wrapText="1"/>
    </xf>
    <xf numFmtId="0" fontId="80" fillId="2" borderId="50" xfId="4" applyNumberFormat="1" applyFont="1" applyFill="1" applyBorder="1" applyAlignment="1">
      <alignment horizontal="center" vertical="center" wrapText="1"/>
    </xf>
    <xf numFmtId="0" fontId="80" fillId="2" borderId="31" xfId="4" applyNumberFormat="1" applyFont="1" applyFill="1" applyBorder="1" applyAlignment="1">
      <alignment horizontal="center" vertical="center" wrapText="1"/>
    </xf>
    <xf numFmtId="0" fontId="80" fillId="2" borderId="32" xfId="4" applyNumberFormat="1" applyFont="1" applyFill="1" applyBorder="1" applyAlignment="1">
      <alignment horizontal="center" vertical="center" wrapText="1"/>
    </xf>
    <xf numFmtId="0" fontId="80" fillId="2" borderId="45" xfId="4" applyNumberFormat="1" applyFont="1" applyFill="1" applyBorder="1" applyAlignment="1">
      <alignment horizontal="center" vertical="center" wrapText="1"/>
    </xf>
    <xf numFmtId="0" fontId="80" fillId="2" borderId="37" xfId="4" applyNumberFormat="1" applyFont="1" applyFill="1" applyBorder="1" applyAlignment="1">
      <alignment horizontal="center" vertical="center" wrapText="1"/>
    </xf>
    <xf numFmtId="165" fontId="59" fillId="0" borderId="32" xfId="0" applyFont="1" applyBorder="1" applyAlignment="1">
      <alignment horizontal="center" vertical="center" wrapText="1"/>
    </xf>
    <xf numFmtId="165" fontId="59" fillId="0" borderId="45" xfId="0" applyFont="1" applyBorder="1" applyAlignment="1">
      <alignment horizontal="center" vertical="center" wrapText="1"/>
    </xf>
    <xf numFmtId="165" fontId="75" fillId="4" borderId="69" xfId="15" applyFont="1" applyFill="1" applyBorder="1" applyAlignment="1">
      <alignment horizontal="center" vertical="center" wrapText="1"/>
    </xf>
    <xf numFmtId="165" fontId="59" fillId="3" borderId="55" xfId="15" applyFont="1" applyFill="1" applyBorder="1" applyAlignment="1">
      <alignment horizontal="left" vertical="center" wrapText="1"/>
    </xf>
    <xf numFmtId="165" fontId="59" fillId="3" borderId="40" xfId="15" applyFont="1" applyFill="1" applyBorder="1" applyAlignment="1">
      <alignment horizontal="left" vertical="center" wrapText="1"/>
    </xf>
    <xf numFmtId="165" fontId="59" fillId="0" borderId="32" xfId="0" applyFont="1" applyBorder="1" applyAlignment="1">
      <alignment horizontal="center" vertical="center"/>
    </xf>
    <xf numFmtId="165" fontId="59" fillId="0" borderId="45" xfId="0" applyFont="1" applyBorder="1" applyAlignment="1">
      <alignment horizontal="center" vertical="center"/>
    </xf>
    <xf numFmtId="165" fontId="59" fillId="0" borderId="37" xfId="0" applyFont="1" applyBorder="1" applyAlignment="1">
      <alignment horizontal="center" vertical="center"/>
    </xf>
    <xf numFmtId="0" fontId="80" fillId="2" borderId="1" xfId="4" applyNumberFormat="1" applyFont="1" applyFill="1" applyBorder="1" applyAlignment="1">
      <alignment horizontal="center" vertical="center" wrapText="1"/>
    </xf>
    <xf numFmtId="0" fontId="80" fillId="2" borderId="80" xfId="4" applyNumberFormat="1" applyFont="1" applyFill="1" applyBorder="1" applyAlignment="1">
      <alignment horizontal="center" vertical="center" wrapText="1"/>
    </xf>
    <xf numFmtId="0" fontId="80" fillId="2" borderId="4" xfId="4" applyNumberFormat="1" applyFont="1" applyFill="1" applyBorder="1" applyAlignment="1">
      <alignment horizontal="center" vertical="center" wrapText="1"/>
    </xf>
    <xf numFmtId="173" fontId="35" fillId="0" borderId="8" xfId="0" applyNumberFormat="1" applyFont="1" applyBorder="1" applyAlignment="1">
      <alignment horizontal="center" vertical="center"/>
    </xf>
    <xf numFmtId="173" fontId="58" fillId="0" borderId="3" xfId="0" applyNumberFormat="1" applyFont="1" applyBorder="1" applyAlignment="1">
      <alignment horizontal="center" vertical="center"/>
    </xf>
    <xf numFmtId="165" fontId="0" fillId="0" borderId="52" xfId="0" applyBorder="1" applyAlignment="1">
      <alignment horizontal="center" vertical="center" wrapText="1"/>
    </xf>
    <xf numFmtId="1" fontId="75" fillId="7" borderId="55" xfId="0" applyNumberFormat="1" applyFont="1" applyFill="1" applyBorder="1" applyAlignment="1">
      <alignment horizontal="center" vertical="center"/>
    </xf>
    <xf numFmtId="1" fontId="75" fillId="7" borderId="40" xfId="0" applyNumberFormat="1" applyFont="1" applyFill="1" applyBorder="1" applyAlignment="1">
      <alignment horizontal="center" vertical="center"/>
    </xf>
    <xf numFmtId="1" fontId="84" fillId="7" borderId="55" xfId="0" applyNumberFormat="1" applyFont="1" applyFill="1" applyBorder="1" applyAlignment="1">
      <alignment horizontal="center" vertical="center" wrapText="1"/>
    </xf>
    <xf numFmtId="1" fontId="84" fillId="7" borderId="40" xfId="0" applyNumberFormat="1" applyFont="1" applyFill="1" applyBorder="1" applyAlignment="1">
      <alignment horizontal="center" vertical="center" wrapText="1"/>
    </xf>
    <xf numFmtId="165" fontId="59" fillId="0" borderId="69" xfId="0" applyFont="1" applyBorder="1" applyAlignment="1">
      <alignment horizontal="center" vertical="center"/>
    </xf>
    <xf numFmtId="165" fontId="34" fillId="0" borderId="10" xfId="0" applyFont="1" applyBorder="1" applyAlignment="1">
      <alignment horizontal="center" vertical="center"/>
    </xf>
    <xf numFmtId="165" fontId="34" fillId="0" borderId="8" xfId="0" applyFont="1" applyBorder="1" applyAlignment="1">
      <alignment horizontal="center" vertical="center"/>
    </xf>
    <xf numFmtId="165" fontId="59" fillId="0" borderId="29" xfId="16" applyNumberFormat="1" applyFont="1" applyFill="1" applyBorder="1" applyAlignment="1">
      <alignment horizontal="center" vertical="center" wrapText="1"/>
    </xf>
    <xf numFmtId="165" fontId="59" fillId="0" borderId="46" xfId="16" applyNumberFormat="1" applyFont="1" applyFill="1" applyBorder="1" applyAlignment="1">
      <alignment horizontal="center" vertical="center" wrapText="1"/>
    </xf>
    <xf numFmtId="165" fontId="59" fillId="0" borderId="54" xfId="16" applyNumberFormat="1" applyFont="1" applyFill="1" applyBorder="1" applyAlignment="1">
      <alignment horizontal="center" vertical="center" wrapText="1"/>
    </xf>
    <xf numFmtId="165" fontId="75" fillId="4" borderId="53" xfId="0" applyFont="1" applyFill="1" applyBorder="1" applyAlignment="1">
      <alignment horizontal="center" vertical="center"/>
    </xf>
    <xf numFmtId="165" fontId="75" fillId="4" borderId="24" xfId="0" applyFont="1" applyFill="1" applyBorder="1" applyAlignment="1">
      <alignment horizontal="center" vertical="center"/>
    </xf>
    <xf numFmtId="169" fontId="18" fillId="4" borderId="56" xfId="0" applyNumberFormat="1" applyFont="1" applyFill="1" applyBorder="1" applyAlignment="1">
      <alignment horizontal="center" vertical="center"/>
    </xf>
    <xf numFmtId="169" fontId="18" fillId="4" borderId="5" xfId="0" applyNumberFormat="1" applyFont="1" applyFill="1" applyBorder="1" applyAlignment="1">
      <alignment horizontal="center" vertical="center"/>
    </xf>
    <xf numFmtId="165" fontId="59" fillId="7" borderId="18" xfId="0" applyFont="1" applyFill="1" applyBorder="1" applyAlignment="1">
      <alignment horizontal="center" vertical="center"/>
    </xf>
    <xf numFmtId="169" fontId="18" fillId="0" borderId="18" xfId="0" applyNumberFormat="1" applyFont="1" applyBorder="1" applyAlignment="1">
      <alignment horizontal="center" vertical="center"/>
    </xf>
    <xf numFmtId="169" fontId="18" fillId="0" borderId="7" xfId="0" applyNumberFormat="1" applyFont="1" applyBorder="1" applyAlignment="1">
      <alignment horizontal="center" vertical="center"/>
    </xf>
    <xf numFmtId="165" fontId="18" fillId="0" borderId="71" xfId="0" applyFont="1" applyBorder="1" applyAlignment="1">
      <alignment horizontal="center" vertical="center"/>
    </xf>
    <xf numFmtId="165" fontId="18" fillId="0" borderId="70" xfId="0" applyFont="1" applyBorder="1" applyAlignment="1">
      <alignment horizontal="center" vertical="center"/>
    </xf>
    <xf numFmtId="165" fontId="18" fillId="0" borderId="25" xfId="0" applyFont="1" applyBorder="1" applyAlignment="1">
      <alignment horizontal="center" vertical="center"/>
    </xf>
    <xf numFmtId="165" fontId="18" fillId="0" borderId="78" xfId="0" applyFont="1" applyBorder="1" applyAlignment="1">
      <alignment horizontal="center" vertical="center" wrapText="1"/>
    </xf>
    <xf numFmtId="165" fontId="18" fillId="0" borderId="72" xfId="0" applyFont="1" applyBorder="1" applyAlignment="1">
      <alignment horizontal="center" vertical="center" wrapText="1"/>
    </xf>
    <xf numFmtId="165" fontId="18" fillId="0" borderId="47" xfId="0" applyFont="1" applyBorder="1" applyAlignment="1">
      <alignment horizontal="center" vertical="center" wrapText="1"/>
    </xf>
    <xf numFmtId="165" fontId="18" fillId="0" borderId="53" xfId="0" applyFont="1" applyBorder="1" applyAlignment="1">
      <alignment horizontal="center" vertical="center" wrapText="1"/>
    </xf>
    <xf numFmtId="165" fontId="18" fillId="0" borderId="24" xfId="0" applyFont="1" applyBorder="1" applyAlignment="1">
      <alignment horizontal="center" vertical="center" wrapText="1"/>
    </xf>
    <xf numFmtId="165" fontId="18" fillId="0" borderId="41" xfId="0" applyFont="1" applyBorder="1" applyAlignment="1">
      <alignment horizontal="center" vertical="center" wrapText="1"/>
    </xf>
    <xf numFmtId="165" fontId="18" fillId="0" borderId="29" xfId="0" applyFont="1" applyBorder="1" applyAlignment="1">
      <alignment horizontal="center" vertical="center"/>
    </xf>
    <xf numFmtId="165" fontId="18" fillId="0" borderId="46" xfId="0" applyFont="1" applyBorder="1" applyAlignment="1">
      <alignment horizontal="center" vertical="center"/>
    </xf>
    <xf numFmtId="165" fontId="18" fillId="0" borderId="54" xfId="0" applyFont="1" applyBorder="1" applyAlignment="1">
      <alignment horizontal="center" vertical="center"/>
    </xf>
    <xf numFmtId="165" fontId="63" fillId="0" borderId="30" xfId="0" applyFont="1" applyBorder="1" applyAlignment="1">
      <alignment horizontal="center" vertical="center" wrapText="1"/>
    </xf>
    <xf numFmtId="165" fontId="63" fillId="0" borderId="50" xfId="0" applyFont="1" applyBorder="1" applyAlignment="1">
      <alignment horizontal="center" vertical="center" wrapText="1"/>
    </xf>
    <xf numFmtId="165" fontId="63" fillId="0" borderId="31" xfId="0" applyFont="1" applyBorder="1" applyAlignment="1">
      <alignment horizontal="center" vertical="center" wrapText="1"/>
    </xf>
    <xf numFmtId="171" fontId="18" fillId="0" borderId="19" xfId="0" applyNumberFormat="1" applyFont="1" applyBorder="1" applyAlignment="1">
      <alignment horizontal="center" vertical="center"/>
    </xf>
    <xf numFmtId="173" fontId="18" fillId="0" borderId="9" xfId="0" applyNumberFormat="1" applyFont="1" applyBorder="1" applyAlignment="1">
      <alignment horizontal="center" vertical="center"/>
    </xf>
    <xf numFmtId="165" fontId="18" fillId="0" borderId="51" xfId="0" applyFont="1" applyBorder="1" applyAlignment="1">
      <alignment horizontal="center" vertical="center"/>
    </xf>
    <xf numFmtId="165" fontId="18" fillId="0" borderId="52" xfId="0" applyFont="1" applyBorder="1" applyAlignment="1">
      <alignment horizontal="center" vertical="center"/>
    </xf>
    <xf numFmtId="165" fontId="18" fillId="0" borderId="53" xfId="0" applyFont="1" applyBorder="1" applyAlignment="1">
      <alignment horizontal="center" vertical="center"/>
    </xf>
    <xf numFmtId="165" fontId="18" fillId="0" borderId="59" xfId="0" applyFont="1" applyBorder="1" applyAlignment="1">
      <alignment horizontal="center" vertical="center"/>
    </xf>
    <xf numFmtId="165" fontId="18" fillId="0" borderId="48" xfId="0" applyFont="1" applyBorder="1" applyAlignment="1">
      <alignment horizontal="center" vertical="center"/>
    </xf>
    <xf numFmtId="165" fontId="18" fillId="0" borderId="42" xfId="0" applyFont="1" applyBorder="1" applyAlignment="1">
      <alignment horizontal="center" vertical="center"/>
    </xf>
    <xf numFmtId="165" fontId="4" fillId="0" borderId="29" xfId="0" applyFont="1" applyBorder="1" applyAlignment="1">
      <alignment horizontal="center" vertical="center"/>
    </xf>
    <xf numFmtId="165" fontId="4" fillId="0" borderId="46" xfId="0" applyFont="1" applyBorder="1" applyAlignment="1">
      <alignment horizontal="center" vertical="center"/>
    </xf>
    <xf numFmtId="165" fontId="4" fillId="0" borderId="54" xfId="0" applyFont="1" applyBorder="1" applyAlignment="1">
      <alignment horizontal="center" vertical="center"/>
    </xf>
    <xf numFmtId="165" fontId="63" fillId="0" borderId="88" xfId="0" applyFont="1" applyBorder="1" applyAlignment="1">
      <alignment horizontal="center" vertical="center" wrapText="1"/>
    </xf>
    <xf numFmtId="165" fontId="63" fillId="0" borderId="87" xfId="0" applyFont="1" applyBorder="1" applyAlignment="1">
      <alignment horizontal="center" vertical="center" wrapText="1"/>
    </xf>
    <xf numFmtId="165" fontId="63" fillId="0" borderId="89" xfId="0" applyFont="1" applyBorder="1" applyAlignment="1">
      <alignment horizontal="center" vertical="center" wrapText="1"/>
    </xf>
    <xf numFmtId="165" fontId="4" fillId="0" borderId="51" xfId="0" applyFont="1" applyBorder="1" applyAlignment="1">
      <alignment horizontal="center" vertical="center"/>
    </xf>
    <xf numFmtId="165" fontId="4" fillId="0" borderId="52" xfId="0" applyFont="1" applyBorder="1" applyAlignment="1">
      <alignment horizontal="center" vertical="center"/>
    </xf>
    <xf numFmtId="165" fontId="4" fillId="0" borderId="53" xfId="0" applyFont="1" applyBorder="1" applyAlignment="1">
      <alignment horizontal="center" vertical="center"/>
    </xf>
    <xf numFmtId="165" fontId="4" fillId="0" borderId="59" xfId="0" applyFont="1" applyBorder="1" applyAlignment="1">
      <alignment horizontal="center" vertical="center"/>
    </xf>
    <xf numFmtId="165" fontId="4" fillId="0" borderId="48" xfId="0" applyFont="1" applyBorder="1" applyAlignment="1">
      <alignment horizontal="center" vertical="center"/>
    </xf>
    <xf numFmtId="165" fontId="4" fillId="0" borderId="42" xfId="0" applyFont="1" applyBorder="1" applyAlignment="1">
      <alignment horizontal="center" vertical="center"/>
    </xf>
    <xf numFmtId="169" fontId="4" fillId="4" borderId="56" xfId="0" applyNumberFormat="1" applyFont="1" applyFill="1" applyBorder="1" applyAlignment="1">
      <alignment horizontal="center" vertical="center"/>
    </xf>
    <xf numFmtId="169" fontId="4" fillId="4" borderId="91" xfId="0" applyNumberFormat="1" applyFont="1" applyFill="1" applyBorder="1" applyAlignment="1">
      <alignment horizontal="center" vertical="center"/>
    </xf>
    <xf numFmtId="165" fontId="4" fillId="0" borderId="71" xfId="0" applyFont="1" applyBorder="1" applyAlignment="1">
      <alignment horizontal="center" vertical="center"/>
    </xf>
    <xf numFmtId="165" fontId="4" fillId="0" borderId="70" xfId="0" applyFont="1" applyBorder="1" applyAlignment="1">
      <alignment horizontal="center" vertical="center"/>
    </xf>
    <xf numFmtId="165" fontId="4" fillId="0" borderId="25" xfId="0" applyFont="1" applyBorder="1" applyAlignment="1">
      <alignment horizontal="center" vertical="center"/>
    </xf>
    <xf numFmtId="165" fontId="59" fillId="7" borderId="106" xfId="0" applyFont="1" applyFill="1" applyBorder="1" applyAlignment="1">
      <alignment horizontal="center" vertical="center"/>
    </xf>
    <xf numFmtId="165" fontId="4" fillId="0" borderId="78" xfId="0" applyFont="1" applyBorder="1" applyAlignment="1">
      <alignment horizontal="center" vertical="center" wrapText="1"/>
    </xf>
    <xf numFmtId="165" fontId="4" fillId="0" borderId="97" xfId="0" applyFont="1" applyBorder="1" applyAlignment="1">
      <alignment horizontal="center" vertical="center" wrapText="1"/>
    </xf>
    <xf numFmtId="165" fontId="4" fillId="0" borderId="98" xfId="0" applyFont="1" applyBorder="1" applyAlignment="1">
      <alignment horizontal="center" vertical="center" wrapText="1"/>
    </xf>
    <xf numFmtId="169" fontId="4" fillId="0" borderId="18" xfId="0" applyNumberFormat="1" applyFont="1" applyBorder="1" applyAlignment="1">
      <alignment horizontal="center" vertical="center"/>
    </xf>
    <xf numFmtId="169" fontId="4" fillId="0" borderId="106" xfId="0" applyNumberFormat="1" applyFont="1" applyBorder="1" applyAlignment="1">
      <alignment horizontal="center" vertical="center"/>
    </xf>
    <xf numFmtId="165" fontId="4" fillId="0" borderId="53" xfId="0" applyFont="1" applyBorder="1" applyAlignment="1">
      <alignment horizontal="center" vertical="center" wrapText="1"/>
    </xf>
    <xf numFmtId="165" fontId="4" fillId="0" borderId="24" xfId="0" applyFont="1" applyBorder="1" applyAlignment="1">
      <alignment horizontal="center" vertical="center" wrapText="1"/>
    </xf>
    <xf numFmtId="165" fontId="4" fillId="0" borderId="41" xfId="0" applyFont="1" applyBorder="1" applyAlignment="1">
      <alignment horizontal="center" vertical="center" wrapText="1"/>
    </xf>
    <xf numFmtId="171" fontId="4" fillId="0" borderId="19" xfId="0" applyNumberFormat="1" applyFont="1" applyBorder="1" applyAlignment="1">
      <alignment horizontal="center" vertical="center"/>
    </xf>
    <xf numFmtId="173" fontId="4" fillId="0" borderId="9" xfId="0" applyNumberFormat="1" applyFont="1" applyBorder="1" applyAlignment="1">
      <alignment horizontal="center" vertical="center"/>
    </xf>
  </cellXfs>
  <cellStyles count="34">
    <cellStyle name="=C:\WINNT\SYSTEM32\COMMAND.COM 2" xfId="1"/>
    <cellStyle name="=C:\WINNT\SYSTEM32\COMMAND.COM 3 3 3" xfId="21"/>
    <cellStyle name="Обычный" xfId="0" builtinId="0"/>
    <cellStyle name="Обычный 8" xfId="2"/>
    <cellStyle name="Обычный_Запорная арматура" xfId="3"/>
    <cellStyle name="Обычный_Лист1" xfId="4"/>
    <cellStyle name="Обычный_Фитинг аксиальный" xfId="5"/>
    <cellStyle name="Финансовый 3" xfId="6"/>
    <cellStyle name="常规 10 10 2 2 2 2 2 3 3 2" xfId="7"/>
    <cellStyle name="常规 11" xfId="8"/>
    <cellStyle name="常规 11 2" xfId="23"/>
    <cellStyle name="常规 11 2 2" xfId="29"/>
    <cellStyle name="常规 11 3" xfId="22"/>
    <cellStyle name="常规 11 4" xfId="26"/>
    <cellStyle name="常规 16" xfId="9"/>
    <cellStyle name="常规 2" xfId="10"/>
    <cellStyle name="常规 2 2" xfId="11"/>
    <cellStyle name="常规 26 2 2" xfId="12"/>
    <cellStyle name="常规 3" xfId="13"/>
    <cellStyle name="常规 3 2" xfId="24"/>
    <cellStyle name="常规 3 2 2" xfId="14"/>
    <cellStyle name="常规 3 2 3" xfId="30"/>
    <cellStyle name="常规 3 3" xfId="27"/>
    <cellStyle name="常规 3 4" xfId="32"/>
    <cellStyle name="常规 5 2" xfId="15"/>
    <cellStyle name="常规 5 2 2" xfId="16"/>
    <cellStyle name="常规 5 2 2 2" xfId="17"/>
    <cellStyle name="常规 5 2 3" xfId="18"/>
    <cellStyle name="常规 5 2 3 2 3" xfId="33"/>
    <cellStyle name="常规 6" xfId="19"/>
    <cellStyle name="常规 6 2" xfId="25"/>
    <cellStyle name="常规 6 2 2" xfId="31"/>
    <cellStyle name="常规 6 3" xfId="28"/>
    <cellStyle name="常规_Hoja1_6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emf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emf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emf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emf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emf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emf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jpeg"/><Relationship Id="rId13" Type="http://schemas.openxmlformats.org/officeDocument/2006/relationships/image" Target="../media/image138.jpeg"/><Relationship Id="rId18" Type="http://schemas.openxmlformats.org/officeDocument/2006/relationships/image" Target="../media/image143.jpeg"/><Relationship Id="rId26" Type="http://schemas.openxmlformats.org/officeDocument/2006/relationships/image" Target="../media/image151.jpeg"/><Relationship Id="rId3" Type="http://schemas.openxmlformats.org/officeDocument/2006/relationships/image" Target="../media/image128.jpeg"/><Relationship Id="rId21" Type="http://schemas.openxmlformats.org/officeDocument/2006/relationships/image" Target="../media/image146.jpeg"/><Relationship Id="rId7" Type="http://schemas.openxmlformats.org/officeDocument/2006/relationships/image" Target="../media/image132.jpeg"/><Relationship Id="rId12" Type="http://schemas.openxmlformats.org/officeDocument/2006/relationships/image" Target="../media/image137.jpeg"/><Relationship Id="rId17" Type="http://schemas.openxmlformats.org/officeDocument/2006/relationships/image" Target="../media/image142.jpeg"/><Relationship Id="rId25" Type="http://schemas.openxmlformats.org/officeDocument/2006/relationships/image" Target="../media/image150.jpeg"/><Relationship Id="rId2" Type="http://schemas.openxmlformats.org/officeDocument/2006/relationships/image" Target="../media/image127.jpeg"/><Relationship Id="rId16" Type="http://schemas.openxmlformats.org/officeDocument/2006/relationships/image" Target="../media/image141.jpeg"/><Relationship Id="rId20" Type="http://schemas.openxmlformats.org/officeDocument/2006/relationships/image" Target="../media/image145.jpeg"/><Relationship Id="rId29" Type="http://schemas.openxmlformats.org/officeDocument/2006/relationships/image" Target="../media/image154.jpeg"/><Relationship Id="rId1" Type="http://schemas.openxmlformats.org/officeDocument/2006/relationships/image" Target="../media/image47.png"/><Relationship Id="rId6" Type="http://schemas.openxmlformats.org/officeDocument/2006/relationships/image" Target="../media/image131.jpeg"/><Relationship Id="rId11" Type="http://schemas.openxmlformats.org/officeDocument/2006/relationships/image" Target="../media/image136.jpeg"/><Relationship Id="rId24" Type="http://schemas.openxmlformats.org/officeDocument/2006/relationships/image" Target="../media/image149.png"/><Relationship Id="rId5" Type="http://schemas.openxmlformats.org/officeDocument/2006/relationships/image" Target="../media/image130.jpeg"/><Relationship Id="rId15" Type="http://schemas.openxmlformats.org/officeDocument/2006/relationships/image" Target="../media/image140.jpeg"/><Relationship Id="rId23" Type="http://schemas.openxmlformats.org/officeDocument/2006/relationships/image" Target="../media/image148.png"/><Relationship Id="rId28" Type="http://schemas.openxmlformats.org/officeDocument/2006/relationships/image" Target="../media/image153.jpeg"/><Relationship Id="rId10" Type="http://schemas.openxmlformats.org/officeDocument/2006/relationships/image" Target="../media/image135.png"/><Relationship Id="rId19" Type="http://schemas.openxmlformats.org/officeDocument/2006/relationships/image" Target="../media/image144.jpeg"/><Relationship Id="rId4" Type="http://schemas.openxmlformats.org/officeDocument/2006/relationships/image" Target="../media/image129.jpeg"/><Relationship Id="rId9" Type="http://schemas.openxmlformats.org/officeDocument/2006/relationships/image" Target="../media/image134.jpeg"/><Relationship Id="rId14" Type="http://schemas.openxmlformats.org/officeDocument/2006/relationships/image" Target="../media/image139.jpeg"/><Relationship Id="rId22" Type="http://schemas.openxmlformats.org/officeDocument/2006/relationships/image" Target="../media/image147.jpeg"/><Relationship Id="rId27" Type="http://schemas.openxmlformats.org/officeDocument/2006/relationships/image" Target="../media/image152.jpeg"/><Relationship Id="rId30" Type="http://schemas.openxmlformats.org/officeDocument/2006/relationships/image" Target="../media/image155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8.jpeg"/><Relationship Id="rId18" Type="http://schemas.openxmlformats.org/officeDocument/2006/relationships/image" Target="../media/image173.jpeg"/><Relationship Id="rId26" Type="http://schemas.openxmlformats.org/officeDocument/2006/relationships/image" Target="../media/image181.jpeg"/><Relationship Id="rId39" Type="http://schemas.openxmlformats.org/officeDocument/2006/relationships/image" Target="../media/image193.jpeg"/><Relationship Id="rId21" Type="http://schemas.openxmlformats.org/officeDocument/2006/relationships/image" Target="../media/image176.jpeg"/><Relationship Id="rId34" Type="http://schemas.openxmlformats.org/officeDocument/2006/relationships/image" Target="../media/image188.jpeg"/><Relationship Id="rId7" Type="http://schemas.openxmlformats.org/officeDocument/2006/relationships/image" Target="../media/image162.jpeg"/><Relationship Id="rId12" Type="http://schemas.openxmlformats.org/officeDocument/2006/relationships/image" Target="../media/image167.jpeg"/><Relationship Id="rId17" Type="http://schemas.openxmlformats.org/officeDocument/2006/relationships/image" Target="../media/image172.jpeg"/><Relationship Id="rId25" Type="http://schemas.openxmlformats.org/officeDocument/2006/relationships/image" Target="../media/image180.jpeg"/><Relationship Id="rId33" Type="http://schemas.openxmlformats.org/officeDocument/2006/relationships/image" Target="../media/image187.jpeg"/><Relationship Id="rId38" Type="http://schemas.openxmlformats.org/officeDocument/2006/relationships/image" Target="../media/image192.png"/><Relationship Id="rId2" Type="http://schemas.openxmlformats.org/officeDocument/2006/relationships/image" Target="../media/image157.jpeg"/><Relationship Id="rId16" Type="http://schemas.openxmlformats.org/officeDocument/2006/relationships/image" Target="../media/image171.jpeg"/><Relationship Id="rId20" Type="http://schemas.openxmlformats.org/officeDocument/2006/relationships/image" Target="../media/image175.jpeg"/><Relationship Id="rId29" Type="http://schemas.openxmlformats.org/officeDocument/2006/relationships/image" Target="../media/image184.jpeg"/><Relationship Id="rId1" Type="http://schemas.openxmlformats.org/officeDocument/2006/relationships/image" Target="../media/image156.png"/><Relationship Id="rId6" Type="http://schemas.openxmlformats.org/officeDocument/2006/relationships/image" Target="../media/image161.jpeg"/><Relationship Id="rId11" Type="http://schemas.openxmlformats.org/officeDocument/2006/relationships/image" Target="../media/image166.jpeg"/><Relationship Id="rId24" Type="http://schemas.openxmlformats.org/officeDocument/2006/relationships/image" Target="../media/image179.jpeg"/><Relationship Id="rId32" Type="http://schemas.openxmlformats.org/officeDocument/2006/relationships/image" Target="../media/image47.png"/><Relationship Id="rId37" Type="http://schemas.openxmlformats.org/officeDocument/2006/relationships/image" Target="../media/image191.png"/><Relationship Id="rId5" Type="http://schemas.openxmlformats.org/officeDocument/2006/relationships/image" Target="../media/image160.jpeg"/><Relationship Id="rId15" Type="http://schemas.openxmlformats.org/officeDocument/2006/relationships/image" Target="../media/image170.jpeg"/><Relationship Id="rId23" Type="http://schemas.openxmlformats.org/officeDocument/2006/relationships/image" Target="../media/image178.jpeg"/><Relationship Id="rId28" Type="http://schemas.openxmlformats.org/officeDocument/2006/relationships/image" Target="../media/image183.jpeg"/><Relationship Id="rId36" Type="http://schemas.openxmlformats.org/officeDocument/2006/relationships/image" Target="../media/image190.png"/><Relationship Id="rId10" Type="http://schemas.openxmlformats.org/officeDocument/2006/relationships/image" Target="../media/image165.jpeg"/><Relationship Id="rId19" Type="http://schemas.openxmlformats.org/officeDocument/2006/relationships/image" Target="../media/image174.jpeg"/><Relationship Id="rId31" Type="http://schemas.openxmlformats.org/officeDocument/2006/relationships/image" Target="../media/image186.jpeg"/><Relationship Id="rId4" Type="http://schemas.openxmlformats.org/officeDocument/2006/relationships/image" Target="../media/image159.jpeg"/><Relationship Id="rId9" Type="http://schemas.openxmlformats.org/officeDocument/2006/relationships/image" Target="../media/image164.jpeg"/><Relationship Id="rId14" Type="http://schemas.openxmlformats.org/officeDocument/2006/relationships/image" Target="../media/image169.jpeg"/><Relationship Id="rId22" Type="http://schemas.openxmlformats.org/officeDocument/2006/relationships/image" Target="../media/image177.jpeg"/><Relationship Id="rId27" Type="http://schemas.openxmlformats.org/officeDocument/2006/relationships/image" Target="../media/image182.jpeg"/><Relationship Id="rId30" Type="http://schemas.openxmlformats.org/officeDocument/2006/relationships/image" Target="../media/image185.jpeg"/><Relationship Id="rId35" Type="http://schemas.openxmlformats.org/officeDocument/2006/relationships/image" Target="../media/image189.png"/><Relationship Id="rId8" Type="http://schemas.openxmlformats.org/officeDocument/2006/relationships/image" Target="../media/image163.jpeg"/><Relationship Id="rId3" Type="http://schemas.openxmlformats.org/officeDocument/2006/relationships/image" Target="../media/image15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jpeg"/><Relationship Id="rId13" Type="http://schemas.openxmlformats.org/officeDocument/2006/relationships/image" Target="../media/image204.jpeg"/><Relationship Id="rId3" Type="http://schemas.openxmlformats.org/officeDocument/2006/relationships/image" Target="../media/image194.jpeg"/><Relationship Id="rId7" Type="http://schemas.openxmlformats.org/officeDocument/2006/relationships/image" Target="../media/image198.jpeg"/><Relationship Id="rId12" Type="http://schemas.openxmlformats.org/officeDocument/2006/relationships/image" Target="../media/image203.jpeg"/><Relationship Id="rId2" Type="http://schemas.openxmlformats.org/officeDocument/2006/relationships/image" Target="../media/image47.png"/><Relationship Id="rId1" Type="http://schemas.openxmlformats.org/officeDocument/2006/relationships/image" Target="../media/image156.png"/><Relationship Id="rId6" Type="http://schemas.openxmlformats.org/officeDocument/2006/relationships/image" Target="../media/image197.jpeg"/><Relationship Id="rId11" Type="http://schemas.openxmlformats.org/officeDocument/2006/relationships/image" Target="../media/image202.jpeg"/><Relationship Id="rId5" Type="http://schemas.openxmlformats.org/officeDocument/2006/relationships/image" Target="../media/image196.jpeg"/><Relationship Id="rId10" Type="http://schemas.openxmlformats.org/officeDocument/2006/relationships/image" Target="../media/image201.jpeg"/><Relationship Id="rId4" Type="http://schemas.openxmlformats.org/officeDocument/2006/relationships/image" Target="../media/image195.jpeg"/><Relationship Id="rId9" Type="http://schemas.openxmlformats.org/officeDocument/2006/relationships/image" Target="../media/image200.jpeg"/><Relationship Id="rId14" Type="http://schemas.openxmlformats.org/officeDocument/2006/relationships/image" Target="../media/image20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3.jpeg"/><Relationship Id="rId13" Type="http://schemas.openxmlformats.org/officeDocument/2006/relationships/image" Target="../media/image218.jpeg"/><Relationship Id="rId18" Type="http://schemas.openxmlformats.org/officeDocument/2006/relationships/image" Target="../media/image223.png"/><Relationship Id="rId3" Type="http://schemas.openxmlformats.org/officeDocument/2006/relationships/image" Target="../media/image208.jpeg"/><Relationship Id="rId21" Type="http://schemas.openxmlformats.org/officeDocument/2006/relationships/image" Target="../media/image226.jpeg"/><Relationship Id="rId7" Type="http://schemas.openxmlformats.org/officeDocument/2006/relationships/image" Target="../media/image212.png"/><Relationship Id="rId12" Type="http://schemas.openxmlformats.org/officeDocument/2006/relationships/image" Target="../media/image217.jpeg"/><Relationship Id="rId17" Type="http://schemas.openxmlformats.org/officeDocument/2006/relationships/image" Target="../media/image222.png"/><Relationship Id="rId2" Type="http://schemas.openxmlformats.org/officeDocument/2006/relationships/image" Target="../media/image207.jpeg"/><Relationship Id="rId16" Type="http://schemas.openxmlformats.org/officeDocument/2006/relationships/image" Target="../media/image221.png"/><Relationship Id="rId20" Type="http://schemas.openxmlformats.org/officeDocument/2006/relationships/image" Target="../media/image225.png"/><Relationship Id="rId1" Type="http://schemas.openxmlformats.org/officeDocument/2006/relationships/image" Target="../media/image206.jpeg"/><Relationship Id="rId6" Type="http://schemas.openxmlformats.org/officeDocument/2006/relationships/image" Target="../media/image211.png"/><Relationship Id="rId11" Type="http://schemas.openxmlformats.org/officeDocument/2006/relationships/image" Target="../media/image216.png"/><Relationship Id="rId5" Type="http://schemas.openxmlformats.org/officeDocument/2006/relationships/image" Target="../media/image210.png"/><Relationship Id="rId15" Type="http://schemas.openxmlformats.org/officeDocument/2006/relationships/image" Target="../media/image220.png"/><Relationship Id="rId10" Type="http://schemas.openxmlformats.org/officeDocument/2006/relationships/image" Target="../media/image215.png"/><Relationship Id="rId19" Type="http://schemas.openxmlformats.org/officeDocument/2006/relationships/image" Target="../media/image224.jpeg"/><Relationship Id="rId4" Type="http://schemas.openxmlformats.org/officeDocument/2006/relationships/image" Target="../media/image209.png"/><Relationship Id="rId9" Type="http://schemas.openxmlformats.org/officeDocument/2006/relationships/image" Target="../media/image214.png"/><Relationship Id="rId14" Type="http://schemas.openxmlformats.org/officeDocument/2006/relationships/image" Target="../media/image21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3.jpeg"/><Relationship Id="rId13" Type="http://schemas.openxmlformats.org/officeDocument/2006/relationships/image" Target="../media/image238.jpeg"/><Relationship Id="rId18" Type="http://schemas.openxmlformats.org/officeDocument/2006/relationships/image" Target="../media/image243.jpeg"/><Relationship Id="rId26" Type="http://schemas.openxmlformats.org/officeDocument/2006/relationships/image" Target="../media/image251.jpeg"/><Relationship Id="rId3" Type="http://schemas.openxmlformats.org/officeDocument/2006/relationships/image" Target="../media/image228.png"/><Relationship Id="rId21" Type="http://schemas.openxmlformats.org/officeDocument/2006/relationships/image" Target="../media/image246.jpeg"/><Relationship Id="rId7" Type="http://schemas.openxmlformats.org/officeDocument/2006/relationships/image" Target="../media/image232.jpeg"/><Relationship Id="rId12" Type="http://schemas.openxmlformats.org/officeDocument/2006/relationships/image" Target="../media/image237.jpeg"/><Relationship Id="rId17" Type="http://schemas.openxmlformats.org/officeDocument/2006/relationships/image" Target="../media/image242.jpeg"/><Relationship Id="rId25" Type="http://schemas.openxmlformats.org/officeDocument/2006/relationships/image" Target="../media/image250.jpeg"/><Relationship Id="rId2" Type="http://schemas.openxmlformats.org/officeDocument/2006/relationships/image" Target="../media/image227.jpeg"/><Relationship Id="rId16" Type="http://schemas.openxmlformats.org/officeDocument/2006/relationships/image" Target="../media/image241.jpeg"/><Relationship Id="rId20" Type="http://schemas.openxmlformats.org/officeDocument/2006/relationships/image" Target="../media/image245.jpeg"/><Relationship Id="rId1" Type="http://schemas.openxmlformats.org/officeDocument/2006/relationships/image" Target="../media/image156.png"/><Relationship Id="rId6" Type="http://schemas.openxmlformats.org/officeDocument/2006/relationships/image" Target="../media/image231.jpeg"/><Relationship Id="rId11" Type="http://schemas.openxmlformats.org/officeDocument/2006/relationships/image" Target="../media/image236.jpeg"/><Relationship Id="rId24" Type="http://schemas.openxmlformats.org/officeDocument/2006/relationships/image" Target="../media/image249.jpeg"/><Relationship Id="rId5" Type="http://schemas.openxmlformats.org/officeDocument/2006/relationships/image" Target="../media/image230.png"/><Relationship Id="rId15" Type="http://schemas.openxmlformats.org/officeDocument/2006/relationships/image" Target="../media/image240.jpeg"/><Relationship Id="rId23" Type="http://schemas.openxmlformats.org/officeDocument/2006/relationships/image" Target="../media/image248.jpeg"/><Relationship Id="rId10" Type="http://schemas.openxmlformats.org/officeDocument/2006/relationships/image" Target="../media/image235.jpeg"/><Relationship Id="rId19" Type="http://schemas.openxmlformats.org/officeDocument/2006/relationships/image" Target="../media/image244.jpeg"/><Relationship Id="rId4" Type="http://schemas.openxmlformats.org/officeDocument/2006/relationships/image" Target="../media/image229.jpeg"/><Relationship Id="rId9" Type="http://schemas.openxmlformats.org/officeDocument/2006/relationships/image" Target="../media/image234.jpeg"/><Relationship Id="rId14" Type="http://schemas.openxmlformats.org/officeDocument/2006/relationships/image" Target="../media/image239.jpeg"/><Relationship Id="rId22" Type="http://schemas.openxmlformats.org/officeDocument/2006/relationships/image" Target="../media/image247.jpeg"/><Relationship Id="rId27" Type="http://schemas.openxmlformats.org/officeDocument/2006/relationships/image" Target="../media/image25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0.jpeg"/><Relationship Id="rId13" Type="http://schemas.openxmlformats.org/officeDocument/2006/relationships/image" Target="../media/image265.jpeg"/><Relationship Id="rId18" Type="http://schemas.openxmlformats.org/officeDocument/2006/relationships/image" Target="../media/image270.png"/><Relationship Id="rId3" Type="http://schemas.openxmlformats.org/officeDocument/2006/relationships/image" Target="../media/image255.png"/><Relationship Id="rId21" Type="http://schemas.openxmlformats.org/officeDocument/2006/relationships/image" Target="../media/image273.jpeg"/><Relationship Id="rId7" Type="http://schemas.openxmlformats.org/officeDocument/2006/relationships/image" Target="../media/image259.jpeg"/><Relationship Id="rId12" Type="http://schemas.openxmlformats.org/officeDocument/2006/relationships/image" Target="../media/image264.jpeg"/><Relationship Id="rId17" Type="http://schemas.openxmlformats.org/officeDocument/2006/relationships/image" Target="../media/image269.png"/><Relationship Id="rId2" Type="http://schemas.openxmlformats.org/officeDocument/2006/relationships/image" Target="../media/image254.jpeg"/><Relationship Id="rId16" Type="http://schemas.openxmlformats.org/officeDocument/2006/relationships/image" Target="../media/image268.png"/><Relationship Id="rId20" Type="http://schemas.openxmlformats.org/officeDocument/2006/relationships/image" Target="../media/image272.png"/><Relationship Id="rId1" Type="http://schemas.openxmlformats.org/officeDocument/2006/relationships/image" Target="../media/image253.jpeg"/><Relationship Id="rId6" Type="http://schemas.openxmlformats.org/officeDocument/2006/relationships/image" Target="../media/image258.jpeg"/><Relationship Id="rId11" Type="http://schemas.openxmlformats.org/officeDocument/2006/relationships/image" Target="../media/image263.jpeg"/><Relationship Id="rId5" Type="http://schemas.openxmlformats.org/officeDocument/2006/relationships/image" Target="../media/image257.jpeg"/><Relationship Id="rId15" Type="http://schemas.openxmlformats.org/officeDocument/2006/relationships/image" Target="../media/image267.png"/><Relationship Id="rId10" Type="http://schemas.openxmlformats.org/officeDocument/2006/relationships/image" Target="../media/image262.jpeg"/><Relationship Id="rId19" Type="http://schemas.openxmlformats.org/officeDocument/2006/relationships/image" Target="../media/image271.png"/><Relationship Id="rId4" Type="http://schemas.openxmlformats.org/officeDocument/2006/relationships/image" Target="../media/image256.jpeg"/><Relationship Id="rId9" Type="http://schemas.openxmlformats.org/officeDocument/2006/relationships/image" Target="../media/image261.jpeg"/><Relationship Id="rId14" Type="http://schemas.openxmlformats.org/officeDocument/2006/relationships/image" Target="../media/image266.png"/><Relationship Id="rId22" Type="http://schemas.openxmlformats.org/officeDocument/2006/relationships/image" Target="../media/image27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7.emf"/><Relationship Id="rId2" Type="http://schemas.openxmlformats.org/officeDocument/2006/relationships/image" Target="../media/image276.png"/><Relationship Id="rId1" Type="http://schemas.openxmlformats.org/officeDocument/2006/relationships/image" Target="../media/image275.png"/><Relationship Id="rId6" Type="http://schemas.openxmlformats.org/officeDocument/2006/relationships/image" Target="../media/image280.png"/><Relationship Id="rId5" Type="http://schemas.openxmlformats.org/officeDocument/2006/relationships/image" Target="../media/image279.png"/><Relationship Id="rId4" Type="http://schemas.openxmlformats.org/officeDocument/2006/relationships/image" Target="../media/image27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2.emf"/><Relationship Id="rId2" Type="http://schemas.openxmlformats.org/officeDocument/2006/relationships/image" Target="../media/image281.emf"/><Relationship Id="rId1" Type="http://schemas.openxmlformats.org/officeDocument/2006/relationships/image" Target="../media/image276.png"/><Relationship Id="rId5" Type="http://schemas.openxmlformats.org/officeDocument/2006/relationships/image" Target="../media/image284.emf"/><Relationship Id="rId4" Type="http://schemas.openxmlformats.org/officeDocument/2006/relationships/image" Target="../media/image28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11</xdr:row>
      <xdr:rowOff>15240</xdr:rowOff>
    </xdr:from>
    <xdr:to>
      <xdr:col>0</xdr:col>
      <xdr:colOff>1752600</xdr:colOff>
      <xdr:row>14</xdr:row>
      <xdr:rowOff>350520</xdr:rowOff>
    </xdr:to>
    <xdr:pic>
      <xdr:nvPicPr>
        <xdr:cNvPr id="10717" name="Рисунок 7" descr="DSC_2806.jpg">
          <a:extLst>
            <a:ext uri="{FF2B5EF4-FFF2-40B4-BE49-F238E27FC236}">
              <a16:creationId xmlns:a16="http://schemas.microsoft.com/office/drawing/2014/main" id="{00000000-0008-0000-0000-0000DD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230880"/>
          <a:ext cx="1569720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18</xdr:row>
      <xdr:rowOff>198120</xdr:rowOff>
    </xdr:from>
    <xdr:to>
      <xdr:col>0</xdr:col>
      <xdr:colOff>1684020</xdr:colOff>
      <xdr:row>22</xdr:row>
      <xdr:rowOff>198120</xdr:rowOff>
    </xdr:to>
    <xdr:pic>
      <xdr:nvPicPr>
        <xdr:cNvPr id="10718" name="Рисунок 8" descr="DSC_2807.jpg">
          <a:extLst>
            <a:ext uri="{FF2B5EF4-FFF2-40B4-BE49-F238E27FC236}">
              <a16:creationId xmlns:a16="http://schemas.microsoft.com/office/drawing/2014/main" id="{00000000-0008-0000-0000-0000D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974080"/>
          <a:ext cx="1645920" cy="1463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24</xdr:row>
      <xdr:rowOff>60960</xdr:rowOff>
    </xdr:from>
    <xdr:to>
      <xdr:col>0</xdr:col>
      <xdr:colOff>1531620</xdr:colOff>
      <xdr:row>26</xdr:row>
      <xdr:rowOff>251460</xdr:rowOff>
    </xdr:to>
    <xdr:pic>
      <xdr:nvPicPr>
        <xdr:cNvPr id="10719" name="Рисунок 9" descr="DSC_2810.jpg">
          <a:extLst>
            <a:ext uri="{FF2B5EF4-FFF2-40B4-BE49-F238E27FC236}">
              <a16:creationId xmlns:a16="http://schemas.microsoft.com/office/drawing/2014/main" id="{00000000-0008-0000-0000-0000D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8031480"/>
          <a:ext cx="9753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30</xdr:row>
      <xdr:rowOff>60960</xdr:rowOff>
    </xdr:from>
    <xdr:to>
      <xdr:col>0</xdr:col>
      <xdr:colOff>1569720</xdr:colOff>
      <xdr:row>32</xdr:row>
      <xdr:rowOff>251460</xdr:rowOff>
    </xdr:to>
    <xdr:pic>
      <xdr:nvPicPr>
        <xdr:cNvPr id="10720" name="Рисунок 10" descr="DSC_2809.jpg">
          <a:extLst>
            <a:ext uri="{FF2B5EF4-FFF2-40B4-BE49-F238E27FC236}">
              <a16:creationId xmlns:a16="http://schemas.microsoft.com/office/drawing/2014/main" id="{00000000-0008-0000-0000-0000E0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10226040"/>
          <a:ext cx="1013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27</xdr:row>
      <xdr:rowOff>76200</xdr:rowOff>
    </xdr:from>
    <xdr:to>
      <xdr:col>0</xdr:col>
      <xdr:colOff>1569720</xdr:colOff>
      <xdr:row>29</xdr:row>
      <xdr:rowOff>236220</xdr:rowOff>
    </xdr:to>
    <xdr:pic>
      <xdr:nvPicPr>
        <xdr:cNvPr id="10721" name="Рисунок 11" descr="DSC_2799.jpg">
          <a:extLst>
            <a:ext uri="{FF2B5EF4-FFF2-40B4-BE49-F238E27FC236}">
              <a16:creationId xmlns:a16="http://schemas.microsoft.com/office/drawing/2014/main" id="{00000000-0008-0000-0000-0000E1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9144000"/>
          <a:ext cx="99822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53</xdr:row>
      <xdr:rowOff>213360</xdr:rowOff>
    </xdr:from>
    <xdr:to>
      <xdr:col>0</xdr:col>
      <xdr:colOff>1447800</xdr:colOff>
      <xdr:row>55</xdr:row>
      <xdr:rowOff>381000</xdr:rowOff>
    </xdr:to>
    <xdr:pic>
      <xdr:nvPicPr>
        <xdr:cNvPr id="10722" name="Рисунок 12" descr="DSC_3338.jpg">
          <a:extLst>
            <a:ext uri="{FF2B5EF4-FFF2-40B4-BE49-F238E27FC236}">
              <a16:creationId xmlns:a16="http://schemas.microsoft.com/office/drawing/2014/main" id="{00000000-0008-0000-0000-0000E2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8859500"/>
          <a:ext cx="108966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60</xdr:row>
      <xdr:rowOff>45720</xdr:rowOff>
    </xdr:from>
    <xdr:to>
      <xdr:col>0</xdr:col>
      <xdr:colOff>1562100</xdr:colOff>
      <xdr:row>62</xdr:row>
      <xdr:rowOff>213360</xdr:rowOff>
    </xdr:to>
    <xdr:pic>
      <xdr:nvPicPr>
        <xdr:cNvPr id="10723" name="Рисунок 13" descr="DSC_2803.jpg">
          <a:extLst>
            <a:ext uri="{FF2B5EF4-FFF2-40B4-BE49-F238E27FC236}">
              <a16:creationId xmlns:a16="http://schemas.microsoft.com/office/drawing/2014/main" id="{00000000-0008-0000-0000-0000E3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020" y="20246340"/>
          <a:ext cx="102108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63</xdr:row>
      <xdr:rowOff>91440</xdr:rowOff>
    </xdr:from>
    <xdr:to>
      <xdr:col>0</xdr:col>
      <xdr:colOff>1562100</xdr:colOff>
      <xdr:row>65</xdr:row>
      <xdr:rowOff>182880</xdr:rowOff>
    </xdr:to>
    <xdr:pic>
      <xdr:nvPicPr>
        <xdr:cNvPr id="10724" name="Рисунок 14" descr="DSC_3337.jpg">
          <a:extLst>
            <a:ext uri="{FF2B5EF4-FFF2-40B4-BE49-F238E27FC236}">
              <a16:creationId xmlns:a16="http://schemas.microsoft.com/office/drawing/2014/main" id="{00000000-0008-0000-0000-0000E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" y="21457920"/>
          <a:ext cx="109728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73</xdr:row>
      <xdr:rowOff>213360</xdr:rowOff>
    </xdr:from>
    <xdr:to>
      <xdr:col>0</xdr:col>
      <xdr:colOff>1844040</xdr:colOff>
      <xdr:row>75</xdr:row>
      <xdr:rowOff>243840</xdr:rowOff>
    </xdr:to>
    <xdr:pic>
      <xdr:nvPicPr>
        <xdr:cNvPr id="10725" name="Рисунок 19" descr="DSC_2551.jpg">
          <a:extLst>
            <a:ext uri="{FF2B5EF4-FFF2-40B4-BE49-F238E27FC236}">
              <a16:creationId xmlns:a16="http://schemas.microsoft.com/office/drawing/2014/main" id="{00000000-0008-0000-0000-0000E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25466040"/>
          <a:ext cx="167640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80</xdr:row>
      <xdr:rowOff>53340</xdr:rowOff>
    </xdr:from>
    <xdr:to>
      <xdr:col>0</xdr:col>
      <xdr:colOff>1348740</xdr:colOff>
      <xdr:row>82</xdr:row>
      <xdr:rowOff>144780</xdr:rowOff>
    </xdr:to>
    <xdr:pic>
      <xdr:nvPicPr>
        <xdr:cNvPr id="10726" name="Рисунок 20" descr="DSC_2553.jpg">
          <a:extLst>
            <a:ext uri="{FF2B5EF4-FFF2-40B4-BE49-F238E27FC236}">
              <a16:creationId xmlns:a16="http://schemas.microsoft.com/office/drawing/2014/main" id="{00000000-0008-0000-0000-0000E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8026360"/>
          <a:ext cx="85344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77</xdr:row>
      <xdr:rowOff>45720</xdr:rowOff>
    </xdr:from>
    <xdr:to>
      <xdr:col>0</xdr:col>
      <xdr:colOff>1539240</xdr:colOff>
      <xdr:row>79</xdr:row>
      <xdr:rowOff>320040</xdr:rowOff>
    </xdr:to>
    <xdr:pic>
      <xdr:nvPicPr>
        <xdr:cNvPr id="10727" name="Рисунок 21" descr="DSC_2804.jpg">
          <a:extLst>
            <a:ext uri="{FF2B5EF4-FFF2-40B4-BE49-F238E27FC236}">
              <a16:creationId xmlns:a16="http://schemas.microsoft.com/office/drawing/2014/main" id="{00000000-0008-0000-0000-0000E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26852880"/>
          <a:ext cx="1287780" cy="1051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83</xdr:row>
      <xdr:rowOff>55245</xdr:rowOff>
    </xdr:from>
    <xdr:to>
      <xdr:col>0</xdr:col>
      <xdr:colOff>1600200</xdr:colOff>
      <xdr:row>85</xdr:row>
      <xdr:rowOff>207645</xdr:rowOff>
    </xdr:to>
    <xdr:pic>
      <xdr:nvPicPr>
        <xdr:cNvPr id="10728" name="Рисунок 22" descr="DSC_2928.jpg">
          <a:extLst>
            <a:ext uri="{FF2B5EF4-FFF2-40B4-BE49-F238E27FC236}">
              <a16:creationId xmlns:a16="http://schemas.microsoft.com/office/drawing/2014/main" id="{00000000-0008-0000-0000-0000E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30278070"/>
          <a:ext cx="140208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87</xdr:row>
      <xdr:rowOff>236220</xdr:rowOff>
    </xdr:from>
    <xdr:to>
      <xdr:col>0</xdr:col>
      <xdr:colOff>1242060</xdr:colOff>
      <xdr:row>90</xdr:row>
      <xdr:rowOff>106680</xdr:rowOff>
    </xdr:to>
    <xdr:pic>
      <xdr:nvPicPr>
        <xdr:cNvPr id="10729" name="Рисунок 23" descr="DSC_2272.jpg">
          <a:extLst>
            <a:ext uri="{FF2B5EF4-FFF2-40B4-BE49-F238E27FC236}">
              <a16:creationId xmlns:a16="http://schemas.microsoft.com/office/drawing/2014/main" id="{00000000-0008-0000-0000-0000E9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" y="30929580"/>
          <a:ext cx="754380" cy="1036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140</xdr:row>
      <xdr:rowOff>358140</xdr:rowOff>
    </xdr:from>
    <xdr:to>
      <xdr:col>0</xdr:col>
      <xdr:colOff>1211580</xdr:colOff>
      <xdr:row>143</xdr:row>
      <xdr:rowOff>158115</xdr:rowOff>
    </xdr:to>
    <xdr:pic>
      <xdr:nvPicPr>
        <xdr:cNvPr id="10731" name="Рисунок 39" descr="DSC_2542.jpg">
          <a:extLst>
            <a:ext uri="{FF2B5EF4-FFF2-40B4-BE49-F238E27FC236}">
              <a16:creationId xmlns:a16="http://schemas.microsoft.com/office/drawing/2014/main" id="{00000000-0008-0000-0000-0000E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" y="48150780"/>
          <a:ext cx="58674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155</xdr:row>
      <xdr:rowOff>137160</xdr:rowOff>
    </xdr:from>
    <xdr:to>
      <xdr:col>0</xdr:col>
      <xdr:colOff>1569720</xdr:colOff>
      <xdr:row>158</xdr:row>
      <xdr:rowOff>200025</xdr:rowOff>
    </xdr:to>
    <xdr:pic>
      <xdr:nvPicPr>
        <xdr:cNvPr id="10732" name="Рисунок 42" descr="DSC_2801.jpg">
          <a:extLst>
            <a:ext uri="{FF2B5EF4-FFF2-40B4-BE49-F238E27FC236}">
              <a16:creationId xmlns:a16="http://schemas.microsoft.com/office/drawing/2014/main" id="{00000000-0008-0000-0000-0000E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53469540"/>
          <a:ext cx="1272540" cy="1120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108</xdr:row>
      <xdr:rowOff>160020</xdr:rowOff>
    </xdr:from>
    <xdr:to>
      <xdr:col>0</xdr:col>
      <xdr:colOff>1318260</xdr:colOff>
      <xdr:row>110</xdr:row>
      <xdr:rowOff>137160</xdr:rowOff>
    </xdr:to>
    <xdr:pic>
      <xdr:nvPicPr>
        <xdr:cNvPr id="10733" name="Рисунок 2">
          <a:extLst>
            <a:ext uri="{FF2B5EF4-FFF2-40B4-BE49-F238E27FC236}">
              <a16:creationId xmlns:a16="http://schemas.microsoft.com/office/drawing/2014/main" id="{00000000-0008-0000-0000-0000ED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" y="33185100"/>
          <a:ext cx="83058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111</xdr:row>
      <xdr:rowOff>53340</xdr:rowOff>
    </xdr:from>
    <xdr:to>
      <xdr:col>0</xdr:col>
      <xdr:colOff>1295400</xdr:colOff>
      <xdr:row>113</xdr:row>
      <xdr:rowOff>160020</xdr:rowOff>
    </xdr:to>
    <xdr:pic>
      <xdr:nvPicPr>
        <xdr:cNvPr id="10734" name="Рисунок 3">
          <a:extLst>
            <a:ext uri="{FF2B5EF4-FFF2-40B4-BE49-F238E27FC236}">
              <a16:creationId xmlns:a16="http://schemas.microsoft.com/office/drawing/2014/main" id="{00000000-0008-0000-0000-0000E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" y="34244280"/>
          <a:ext cx="86106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115</xdr:row>
      <xdr:rowOff>175260</xdr:rowOff>
    </xdr:from>
    <xdr:to>
      <xdr:col>0</xdr:col>
      <xdr:colOff>1615440</xdr:colOff>
      <xdr:row>117</xdr:row>
      <xdr:rowOff>243840</xdr:rowOff>
    </xdr:to>
    <xdr:pic>
      <xdr:nvPicPr>
        <xdr:cNvPr id="10735" name="Рисунок 5">
          <a:extLst>
            <a:ext uri="{FF2B5EF4-FFF2-40B4-BE49-F238E27FC236}">
              <a16:creationId xmlns:a16="http://schemas.microsoft.com/office/drawing/2014/main" id="{00000000-0008-0000-0000-0000E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35920680"/>
          <a:ext cx="122682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118</xdr:row>
      <xdr:rowOff>91440</xdr:rowOff>
    </xdr:from>
    <xdr:to>
      <xdr:col>0</xdr:col>
      <xdr:colOff>1531620</xdr:colOff>
      <xdr:row>120</xdr:row>
      <xdr:rowOff>320040</xdr:rowOff>
    </xdr:to>
    <xdr:pic>
      <xdr:nvPicPr>
        <xdr:cNvPr id="10736" name="Рисунок 16">
          <a:extLst>
            <a:ext uri="{FF2B5EF4-FFF2-40B4-BE49-F238E27FC236}">
              <a16:creationId xmlns:a16="http://schemas.microsoft.com/office/drawing/2014/main" id="{00000000-0008-0000-0000-0000F0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" y="37002720"/>
          <a:ext cx="106680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127</xdr:row>
      <xdr:rowOff>53340</xdr:rowOff>
    </xdr:from>
    <xdr:to>
      <xdr:col>0</xdr:col>
      <xdr:colOff>1432560</xdr:colOff>
      <xdr:row>129</xdr:row>
      <xdr:rowOff>114300</xdr:rowOff>
    </xdr:to>
    <xdr:pic>
      <xdr:nvPicPr>
        <xdr:cNvPr id="10737" name="Рисунок 29">
          <a:extLst>
            <a:ext uri="{FF2B5EF4-FFF2-40B4-BE49-F238E27FC236}">
              <a16:creationId xmlns:a16="http://schemas.microsoft.com/office/drawing/2014/main" id="{00000000-0008-0000-0000-0000F1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40462200"/>
          <a:ext cx="11506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403860</xdr:colOff>
      <xdr:row>121</xdr:row>
      <xdr:rowOff>53340</xdr:rowOff>
    </xdr:from>
    <xdr:to>
      <xdr:col>0</xdr:col>
      <xdr:colOff>1623060</xdr:colOff>
      <xdr:row>123</xdr:row>
      <xdr:rowOff>381000</xdr:rowOff>
    </xdr:to>
    <xdr:pic>
      <xdr:nvPicPr>
        <xdr:cNvPr id="10738" name="Рисунок 30">
          <a:extLst>
            <a:ext uri="{FF2B5EF4-FFF2-40B4-BE49-F238E27FC236}">
              <a16:creationId xmlns:a16="http://schemas.microsoft.com/office/drawing/2014/main" id="{00000000-0008-0000-0000-0000F2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0" y="38130480"/>
          <a:ext cx="12192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124</xdr:row>
      <xdr:rowOff>38100</xdr:rowOff>
    </xdr:from>
    <xdr:to>
      <xdr:col>0</xdr:col>
      <xdr:colOff>1348740</xdr:colOff>
      <xdr:row>126</xdr:row>
      <xdr:rowOff>320040</xdr:rowOff>
    </xdr:to>
    <xdr:pic>
      <xdr:nvPicPr>
        <xdr:cNvPr id="10739" name="Рисунок 31">
          <a:extLst>
            <a:ext uri="{FF2B5EF4-FFF2-40B4-BE49-F238E27FC236}">
              <a16:creationId xmlns:a16="http://schemas.microsoft.com/office/drawing/2014/main" id="{00000000-0008-0000-0000-0000F3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9281100"/>
          <a:ext cx="85344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233</xdr:row>
      <xdr:rowOff>45720</xdr:rowOff>
    </xdr:from>
    <xdr:to>
      <xdr:col>0</xdr:col>
      <xdr:colOff>815340</xdr:colOff>
      <xdr:row>236</xdr:row>
      <xdr:rowOff>259079</xdr:rowOff>
    </xdr:to>
    <xdr:pic>
      <xdr:nvPicPr>
        <xdr:cNvPr id="10740" name="Рисунок 32">
          <a:extLst>
            <a:ext uri="{FF2B5EF4-FFF2-40B4-BE49-F238E27FC236}">
              <a16:creationId xmlns:a16="http://schemas.microsoft.com/office/drawing/2014/main" id="{00000000-0008-0000-0000-0000F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77967840"/>
          <a:ext cx="53340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667173</xdr:colOff>
      <xdr:row>210</xdr:row>
      <xdr:rowOff>48048</xdr:rowOff>
    </xdr:from>
    <xdr:to>
      <xdr:col>0</xdr:col>
      <xdr:colOff>1231053</xdr:colOff>
      <xdr:row>212</xdr:row>
      <xdr:rowOff>291888</xdr:rowOff>
    </xdr:to>
    <xdr:pic>
      <xdr:nvPicPr>
        <xdr:cNvPr id="10741" name="Рисунок 72">
          <a:extLst>
            <a:ext uri="{FF2B5EF4-FFF2-40B4-BE49-F238E27FC236}">
              <a16:creationId xmlns:a16="http://schemas.microsoft.com/office/drawing/2014/main" id="{00000000-0008-0000-0000-0000F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173" y="78777464"/>
          <a:ext cx="563880" cy="942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219</xdr:row>
      <xdr:rowOff>53340</xdr:rowOff>
    </xdr:from>
    <xdr:to>
      <xdr:col>0</xdr:col>
      <xdr:colOff>1348740</xdr:colOff>
      <xdr:row>221</xdr:row>
      <xdr:rowOff>251461</xdr:rowOff>
    </xdr:to>
    <xdr:pic>
      <xdr:nvPicPr>
        <xdr:cNvPr id="10742" name="Рисунок 73">
          <a:extLst>
            <a:ext uri="{FF2B5EF4-FFF2-40B4-BE49-F238E27FC236}">
              <a16:creationId xmlns:a16="http://schemas.microsoft.com/office/drawing/2014/main" id="{00000000-0008-0000-0000-0000F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73030080"/>
          <a:ext cx="100584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216</xdr:row>
      <xdr:rowOff>68580</xdr:rowOff>
    </xdr:from>
    <xdr:to>
      <xdr:col>0</xdr:col>
      <xdr:colOff>1333500</xdr:colOff>
      <xdr:row>218</xdr:row>
      <xdr:rowOff>243840</xdr:rowOff>
    </xdr:to>
    <xdr:pic>
      <xdr:nvPicPr>
        <xdr:cNvPr id="10743" name="Рисунок 74">
          <a:extLst>
            <a:ext uri="{FF2B5EF4-FFF2-40B4-BE49-F238E27FC236}">
              <a16:creationId xmlns:a16="http://schemas.microsoft.com/office/drawing/2014/main" id="{00000000-0008-0000-0000-0000F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71993760"/>
          <a:ext cx="94488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225</xdr:row>
      <xdr:rowOff>53340</xdr:rowOff>
    </xdr:from>
    <xdr:to>
      <xdr:col>0</xdr:col>
      <xdr:colOff>1303020</xdr:colOff>
      <xdr:row>227</xdr:row>
      <xdr:rowOff>281940</xdr:rowOff>
    </xdr:to>
    <xdr:pic>
      <xdr:nvPicPr>
        <xdr:cNvPr id="10744" name="Рисунок 75">
          <a:extLst>
            <a:ext uri="{FF2B5EF4-FFF2-40B4-BE49-F238E27FC236}">
              <a16:creationId xmlns:a16="http://schemas.microsoft.com/office/drawing/2014/main" id="{00000000-0008-0000-0000-0000F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75171300"/>
          <a:ext cx="94488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222</xdr:row>
      <xdr:rowOff>68580</xdr:rowOff>
    </xdr:from>
    <xdr:to>
      <xdr:col>0</xdr:col>
      <xdr:colOff>1211580</xdr:colOff>
      <xdr:row>224</xdr:row>
      <xdr:rowOff>289560</xdr:rowOff>
    </xdr:to>
    <xdr:pic>
      <xdr:nvPicPr>
        <xdr:cNvPr id="10745" name="Рисунок 76">
          <a:extLst>
            <a:ext uri="{FF2B5EF4-FFF2-40B4-BE49-F238E27FC236}">
              <a16:creationId xmlns:a16="http://schemas.microsoft.com/office/drawing/2014/main" id="{00000000-0008-0000-0000-0000F9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74096880"/>
          <a:ext cx="8229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161</xdr:row>
      <xdr:rowOff>53340</xdr:rowOff>
    </xdr:from>
    <xdr:to>
      <xdr:col>0</xdr:col>
      <xdr:colOff>1562100</xdr:colOff>
      <xdr:row>163</xdr:row>
      <xdr:rowOff>274320</xdr:rowOff>
    </xdr:to>
    <xdr:pic>
      <xdr:nvPicPr>
        <xdr:cNvPr id="10746" name="Рисунок 77">
          <a:extLst>
            <a:ext uri="{FF2B5EF4-FFF2-40B4-BE49-F238E27FC236}">
              <a16:creationId xmlns:a16="http://schemas.microsoft.com/office/drawing/2014/main" id="{00000000-0008-0000-0000-0000F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5504080"/>
          <a:ext cx="125730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164</xdr:row>
      <xdr:rowOff>144780</xdr:rowOff>
    </xdr:from>
    <xdr:to>
      <xdr:col>0</xdr:col>
      <xdr:colOff>1584960</xdr:colOff>
      <xdr:row>166</xdr:row>
      <xdr:rowOff>274320</xdr:rowOff>
    </xdr:to>
    <xdr:pic>
      <xdr:nvPicPr>
        <xdr:cNvPr id="10747" name="Рисунок 78">
          <a:extLst>
            <a:ext uri="{FF2B5EF4-FFF2-40B4-BE49-F238E27FC236}">
              <a16:creationId xmlns:a16="http://schemas.microsoft.com/office/drawing/2014/main" id="{00000000-0008-0000-0000-0000F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56647080"/>
          <a:ext cx="1333500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586740</xdr:colOff>
      <xdr:row>167</xdr:row>
      <xdr:rowOff>152400</xdr:rowOff>
    </xdr:from>
    <xdr:to>
      <xdr:col>0</xdr:col>
      <xdr:colOff>1211580</xdr:colOff>
      <xdr:row>169</xdr:row>
      <xdr:rowOff>68580</xdr:rowOff>
    </xdr:to>
    <xdr:pic>
      <xdr:nvPicPr>
        <xdr:cNvPr id="10748" name="Рисунок 79">
          <a:extLst>
            <a:ext uri="{FF2B5EF4-FFF2-40B4-BE49-F238E27FC236}">
              <a16:creationId xmlns:a16="http://schemas.microsoft.com/office/drawing/2014/main" id="{00000000-0008-0000-0000-0000F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" y="57706260"/>
          <a:ext cx="624840" cy="6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66</xdr:row>
      <xdr:rowOff>45720</xdr:rowOff>
    </xdr:from>
    <xdr:to>
      <xdr:col>0</xdr:col>
      <xdr:colOff>1569720</xdr:colOff>
      <xdr:row>68</xdr:row>
      <xdr:rowOff>236220</xdr:rowOff>
    </xdr:to>
    <xdr:pic>
      <xdr:nvPicPr>
        <xdr:cNvPr id="10749" name="Picture 2">
          <a:extLst>
            <a:ext uri="{FF2B5EF4-FFF2-40B4-BE49-F238E27FC236}">
              <a16:creationId xmlns:a16="http://schemas.microsoft.com/office/drawing/2014/main" id="{00000000-0008-0000-0000-0000F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22578060"/>
          <a:ext cx="101346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229</xdr:row>
      <xdr:rowOff>99060</xdr:rowOff>
    </xdr:from>
    <xdr:to>
      <xdr:col>0</xdr:col>
      <xdr:colOff>746760</xdr:colOff>
      <xdr:row>232</xdr:row>
      <xdr:rowOff>228599</xdr:rowOff>
    </xdr:to>
    <xdr:pic>
      <xdr:nvPicPr>
        <xdr:cNvPr id="10750" name="Рисунок 49" descr="DSC_2911.jpg">
          <a:extLst>
            <a:ext uri="{FF2B5EF4-FFF2-40B4-BE49-F238E27FC236}">
              <a16:creationId xmlns:a16="http://schemas.microsoft.com/office/drawing/2014/main" id="{00000000-0008-0000-0000-0000F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76619100"/>
          <a:ext cx="56388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373</xdr:row>
      <xdr:rowOff>259080</xdr:rowOff>
    </xdr:from>
    <xdr:to>
      <xdr:col>0</xdr:col>
      <xdr:colOff>1798320</xdr:colOff>
      <xdr:row>377</xdr:row>
      <xdr:rowOff>91439</xdr:rowOff>
    </xdr:to>
    <xdr:pic>
      <xdr:nvPicPr>
        <xdr:cNvPr id="10751" name="Рисунок 63" descr="truba mvi.jpg">
          <a:extLst>
            <a:ext uri="{FF2B5EF4-FFF2-40B4-BE49-F238E27FC236}">
              <a16:creationId xmlns:a16="http://schemas.microsoft.com/office/drawing/2014/main" id="{00000000-0008-0000-0000-0000F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0020" y="110109000"/>
          <a:ext cx="163830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525780</xdr:colOff>
      <xdr:row>256</xdr:row>
      <xdr:rowOff>175260</xdr:rowOff>
    </xdr:from>
    <xdr:to>
      <xdr:col>1</xdr:col>
      <xdr:colOff>1524000</xdr:colOff>
      <xdr:row>264</xdr:row>
      <xdr:rowOff>194312</xdr:rowOff>
    </xdr:to>
    <xdr:pic>
      <xdr:nvPicPr>
        <xdr:cNvPr id="10766" name="Рисунок 81" descr="MS.406.06.tif">
          <a:extLst>
            <a:ext uri="{FF2B5EF4-FFF2-40B4-BE49-F238E27FC236}">
              <a16:creationId xmlns:a16="http://schemas.microsoft.com/office/drawing/2014/main" id="{00000000-0008-0000-0000-00000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25780" y="82631280"/>
          <a:ext cx="2918460" cy="2796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266</xdr:row>
      <xdr:rowOff>327660</xdr:rowOff>
    </xdr:from>
    <xdr:to>
      <xdr:col>1</xdr:col>
      <xdr:colOff>1356360</xdr:colOff>
      <xdr:row>275</xdr:row>
      <xdr:rowOff>201931</xdr:rowOff>
    </xdr:to>
    <xdr:pic>
      <xdr:nvPicPr>
        <xdr:cNvPr id="10767" name="Рисунок 83" descr="MS.506.06.tif">
          <a:extLst>
            <a:ext uri="{FF2B5EF4-FFF2-40B4-BE49-F238E27FC236}">
              <a16:creationId xmlns:a16="http://schemas.microsoft.com/office/drawing/2014/main" id="{00000000-0008-0000-0000-00000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24840" y="86189820"/>
          <a:ext cx="2651760" cy="2903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601980</xdr:colOff>
      <xdr:row>305</xdr:row>
      <xdr:rowOff>38100</xdr:rowOff>
    </xdr:from>
    <xdr:to>
      <xdr:col>0</xdr:col>
      <xdr:colOff>1135380</xdr:colOff>
      <xdr:row>307</xdr:row>
      <xdr:rowOff>251458</xdr:rowOff>
    </xdr:to>
    <xdr:pic>
      <xdr:nvPicPr>
        <xdr:cNvPr id="10768" name="Рисунок 91" descr="MC.201.06.tif">
          <a:extLst>
            <a:ext uri="{FF2B5EF4-FFF2-40B4-BE49-F238E27FC236}">
              <a16:creationId xmlns:a16="http://schemas.microsoft.com/office/drawing/2014/main" id="{00000000-0008-0000-0000-00001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980" y="98450400"/>
          <a:ext cx="53340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326</xdr:row>
      <xdr:rowOff>38100</xdr:rowOff>
    </xdr:from>
    <xdr:to>
      <xdr:col>0</xdr:col>
      <xdr:colOff>480060</xdr:colOff>
      <xdr:row>328</xdr:row>
      <xdr:rowOff>140971</xdr:rowOff>
    </xdr:to>
    <xdr:pic>
      <xdr:nvPicPr>
        <xdr:cNvPr id="10769" name="Рисунок 100" descr="MC.101.06.tif">
          <a:extLst>
            <a:ext uri="{FF2B5EF4-FFF2-40B4-BE49-F238E27FC236}">
              <a16:creationId xmlns:a16="http://schemas.microsoft.com/office/drawing/2014/main" id="{00000000-0008-0000-0000-00001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102511860"/>
          <a:ext cx="22860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329</xdr:row>
      <xdr:rowOff>327660</xdr:rowOff>
    </xdr:from>
    <xdr:to>
      <xdr:col>0</xdr:col>
      <xdr:colOff>1470660</xdr:colOff>
      <xdr:row>331</xdr:row>
      <xdr:rowOff>91441</xdr:rowOff>
    </xdr:to>
    <xdr:pic>
      <xdr:nvPicPr>
        <xdr:cNvPr id="10770" name="Рисунок 103" descr="MC.401.06.tif">
          <a:extLst>
            <a:ext uri="{FF2B5EF4-FFF2-40B4-BE49-F238E27FC236}">
              <a16:creationId xmlns:a16="http://schemas.microsoft.com/office/drawing/2014/main" id="{00000000-0008-0000-0000-00001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103769160"/>
          <a:ext cx="95250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317</xdr:row>
      <xdr:rowOff>83820</xdr:rowOff>
    </xdr:from>
    <xdr:to>
      <xdr:col>0</xdr:col>
      <xdr:colOff>1569720</xdr:colOff>
      <xdr:row>319</xdr:row>
      <xdr:rowOff>213359</xdr:rowOff>
    </xdr:to>
    <xdr:pic>
      <xdr:nvPicPr>
        <xdr:cNvPr id="10771" name="Рисунок 73" descr="DSCF5962.jpg">
          <a:extLst>
            <a:ext uri="{FF2B5EF4-FFF2-40B4-BE49-F238E27FC236}">
              <a16:creationId xmlns:a16="http://schemas.microsoft.com/office/drawing/2014/main" id="{00000000-0008-0000-0000-00001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101582220"/>
          <a:ext cx="118110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33</xdr:row>
      <xdr:rowOff>15240</xdr:rowOff>
    </xdr:from>
    <xdr:to>
      <xdr:col>0</xdr:col>
      <xdr:colOff>1584960</xdr:colOff>
      <xdr:row>35</xdr:row>
      <xdr:rowOff>304800</xdr:rowOff>
    </xdr:to>
    <xdr:pic>
      <xdr:nvPicPr>
        <xdr:cNvPr id="10772" name="Рисунок 84" descr="BV.516.jpg">
          <a:extLst>
            <a:ext uri="{FF2B5EF4-FFF2-40B4-BE49-F238E27FC236}">
              <a16:creationId xmlns:a16="http://schemas.microsoft.com/office/drawing/2014/main" id="{00000000-0008-0000-0000-00001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" y="11277600"/>
          <a:ext cx="1150620" cy="1021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436</xdr:row>
      <xdr:rowOff>45720</xdr:rowOff>
    </xdr:from>
    <xdr:to>
      <xdr:col>0</xdr:col>
      <xdr:colOff>1508760</xdr:colOff>
      <xdr:row>438</xdr:row>
      <xdr:rowOff>251461</xdr:rowOff>
    </xdr:to>
    <xdr:pic>
      <xdr:nvPicPr>
        <xdr:cNvPr id="10775" name="Рисунок 87" descr="SE.510.06.jpg">
          <a:extLst>
            <a:ext uri="{FF2B5EF4-FFF2-40B4-BE49-F238E27FC236}">
              <a16:creationId xmlns:a16="http://schemas.microsoft.com/office/drawing/2014/main" id="{00000000-0008-0000-0000-00001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12044480"/>
          <a:ext cx="115062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601980</xdr:colOff>
      <xdr:row>442</xdr:row>
      <xdr:rowOff>30480</xdr:rowOff>
    </xdr:from>
    <xdr:to>
      <xdr:col>0</xdr:col>
      <xdr:colOff>1348740</xdr:colOff>
      <xdr:row>444</xdr:row>
      <xdr:rowOff>281940</xdr:rowOff>
    </xdr:to>
    <xdr:pic>
      <xdr:nvPicPr>
        <xdr:cNvPr id="10776" name="Рисунок 88" descr="SE.520.05.jpg">
          <a:extLst>
            <a:ext uri="{FF2B5EF4-FFF2-40B4-BE49-F238E27FC236}">
              <a16:creationId xmlns:a16="http://schemas.microsoft.com/office/drawing/2014/main" id="{00000000-0008-0000-0000-00001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980" y="113057940"/>
          <a:ext cx="74676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525780</xdr:colOff>
      <xdr:row>445</xdr:row>
      <xdr:rowOff>259080</xdr:rowOff>
    </xdr:from>
    <xdr:to>
      <xdr:col>0</xdr:col>
      <xdr:colOff>1295400</xdr:colOff>
      <xdr:row>449</xdr:row>
      <xdr:rowOff>45717</xdr:rowOff>
    </xdr:to>
    <xdr:pic>
      <xdr:nvPicPr>
        <xdr:cNvPr id="10777" name="Рисунок 89" descr="SE.6XX.04.jpg">
          <a:extLst>
            <a:ext uri="{FF2B5EF4-FFF2-40B4-BE49-F238E27FC236}">
              <a16:creationId xmlns:a16="http://schemas.microsoft.com/office/drawing/2014/main" id="{00000000-0008-0000-0000-00001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780" y="114315240"/>
          <a:ext cx="76962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241</xdr:row>
      <xdr:rowOff>53340</xdr:rowOff>
    </xdr:from>
    <xdr:to>
      <xdr:col>0</xdr:col>
      <xdr:colOff>1609725</xdr:colOff>
      <xdr:row>243</xdr:row>
      <xdr:rowOff>278645</xdr:rowOff>
    </xdr:to>
    <xdr:pic>
      <xdr:nvPicPr>
        <xdr:cNvPr id="10778" name="Рисунок 90" descr="TR.712.05.jpg">
          <a:extLst>
            <a:ext uri="{FF2B5EF4-FFF2-40B4-BE49-F238E27FC236}">
              <a16:creationId xmlns:a16="http://schemas.microsoft.com/office/drawing/2014/main" id="{00000000-0008-0000-0000-00001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83006565"/>
          <a:ext cx="1335405" cy="853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238</xdr:row>
      <xdr:rowOff>30480</xdr:rowOff>
    </xdr:from>
    <xdr:to>
      <xdr:col>0</xdr:col>
      <xdr:colOff>1482752</xdr:colOff>
      <xdr:row>240</xdr:row>
      <xdr:rowOff>295278</xdr:rowOff>
    </xdr:to>
    <xdr:pic>
      <xdr:nvPicPr>
        <xdr:cNvPr id="10779" name="Рисунок 91" descr="TR.710.05.jpg">
          <a:extLst>
            <a:ext uri="{FF2B5EF4-FFF2-40B4-BE49-F238E27FC236}">
              <a16:creationId xmlns:a16="http://schemas.microsoft.com/office/drawing/2014/main" id="{00000000-0008-0000-0000-00001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1983580"/>
          <a:ext cx="1162712" cy="941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253365</xdr:colOff>
      <xdr:row>0</xdr:row>
      <xdr:rowOff>156210</xdr:rowOff>
    </xdr:from>
    <xdr:to>
      <xdr:col>0</xdr:col>
      <xdr:colOff>1666597</xdr:colOff>
      <xdr:row>4</xdr:row>
      <xdr:rowOff>127860</xdr:rowOff>
    </xdr:to>
    <xdr:pic>
      <xdr:nvPicPr>
        <xdr:cNvPr id="10780" name="Рисунок 17" descr="logo.tif">
          <a:extLst>
            <a:ext uri="{FF2B5EF4-FFF2-40B4-BE49-F238E27FC236}">
              <a16:creationId xmlns:a16="http://schemas.microsoft.com/office/drawing/2014/main" id="{00000000-0008-0000-0000-00001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3365" y="156210"/>
          <a:ext cx="1413232" cy="10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373380</xdr:colOff>
      <xdr:row>302</xdr:row>
      <xdr:rowOff>17145</xdr:rowOff>
    </xdr:from>
    <xdr:to>
      <xdr:col>0</xdr:col>
      <xdr:colOff>1226820</xdr:colOff>
      <xdr:row>304</xdr:row>
      <xdr:rowOff>401953</xdr:rowOff>
    </xdr:to>
    <xdr:pic>
      <xdr:nvPicPr>
        <xdr:cNvPr id="10781" name="Рисунок 90" descr="MU.301.png">
          <a:extLst>
            <a:ext uri="{FF2B5EF4-FFF2-40B4-BE49-F238E27FC236}">
              <a16:creationId xmlns:a16="http://schemas.microsoft.com/office/drawing/2014/main" id="{00000000-0008-0000-0000-00001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99658170"/>
          <a:ext cx="853440" cy="1242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822960</xdr:colOff>
      <xdr:row>308</xdr:row>
      <xdr:rowOff>106680</xdr:rowOff>
    </xdr:from>
    <xdr:to>
      <xdr:col>0</xdr:col>
      <xdr:colOff>1615440</xdr:colOff>
      <xdr:row>310</xdr:row>
      <xdr:rowOff>190496</xdr:rowOff>
    </xdr:to>
    <xdr:pic>
      <xdr:nvPicPr>
        <xdr:cNvPr id="10782" name="Рисунок 94" descr="MC.322.2.png">
          <a:extLst>
            <a:ext uri="{FF2B5EF4-FFF2-40B4-BE49-F238E27FC236}">
              <a16:creationId xmlns:a16="http://schemas.microsoft.com/office/drawing/2014/main" id="{00000000-0008-0000-0000-00001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99547680"/>
          <a:ext cx="792480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308</xdr:row>
      <xdr:rowOff>200025</xdr:rowOff>
    </xdr:from>
    <xdr:to>
      <xdr:col>0</xdr:col>
      <xdr:colOff>891540</xdr:colOff>
      <xdr:row>310</xdr:row>
      <xdr:rowOff>268601</xdr:rowOff>
    </xdr:to>
    <xdr:pic>
      <xdr:nvPicPr>
        <xdr:cNvPr id="10783" name="Рисунок 91" descr="MC.322.1.png">
          <a:extLst>
            <a:ext uri="{FF2B5EF4-FFF2-40B4-BE49-F238E27FC236}">
              <a16:creationId xmlns:a16="http://schemas.microsoft.com/office/drawing/2014/main" id="{00000000-0008-0000-0000-00001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02155625"/>
          <a:ext cx="78486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311</xdr:row>
      <xdr:rowOff>45720</xdr:rowOff>
    </xdr:from>
    <xdr:to>
      <xdr:col>0</xdr:col>
      <xdr:colOff>1783080</xdr:colOff>
      <xdr:row>313</xdr:row>
      <xdr:rowOff>179068</xdr:rowOff>
    </xdr:to>
    <xdr:pic>
      <xdr:nvPicPr>
        <xdr:cNvPr id="10784" name="Рисунок 95" descr="MC.312.2.png">
          <a:extLst>
            <a:ext uri="{FF2B5EF4-FFF2-40B4-BE49-F238E27FC236}">
              <a16:creationId xmlns:a16="http://schemas.microsoft.com/office/drawing/2014/main" id="{00000000-0008-0000-0000-00002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8220" y="100515420"/>
          <a:ext cx="78486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311</xdr:row>
      <xdr:rowOff>190500</xdr:rowOff>
    </xdr:from>
    <xdr:to>
      <xdr:col>0</xdr:col>
      <xdr:colOff>1082040</xdr:colOff>
      <xdr:row>313</xdr:row>
      <xdr:rowOff>300988</xdr:rowOff>
    </xdr:to>
    <xdr:pic>
      <xdr:nvPicPr>
        <xdr:cNvPr id="10785" name="Рисунок 96" descr="MC.312.1.png">
          <a:extLst>
            <a:ext uri="{FF2B5EF4-FFF2-40B4-BE49-F238E27FC236}">
              <a16:creationId xmlns:a16="http://schemas.microsoft.com/office/drawing/2014/main" id="{00000000-0008-0000-0000-00002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103117650"/>
          <a:ext cx="77724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830580</xdr:colOff>
      <xdr:row>326</xdr:row>
      <xdr:rowOff>91440</xdr:rowOff>
    </xdr:from>
    <xdr:to>
      <xdr:col>0</xdr:col>
      <xdr:colOff>1158240</xdr:colOff>
      <xdr:row>328</xdr:row>
      <xdr:rowOff>255271</xdr:rowOff>
    </xdr:to>
    <xdr:pic>
      <xdr:nvPicPr>
        <xdr:cNvPr id="10786" name="Рисунок 97" descr="MC.102.png">
          <a:extLst>
            <a:ext uri="{FF2B5EF4-FFF2-40B4-BE49-F238E27FC236}">
              <a16:creationId xmlns:a16="http://schemas.microsoft.com/office/drawing/2014/main" id="{00000000-0008-0000-0000-00002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438927">
          <a:off x="830580" y="102565200"/>
          <a:ext cx="32766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326</xdr:row>
      <xdr:rowOff>30480</xdr:rowOff>
    </xdr:from>
    <xdr:to>
      <xdr:col>0</xdr:col>
      <xdr:colOff>1760220</xdr:colOff>
      <xdr:row>328</xdr:row>
      <xdr:rowOff>270511</xdr:rowOff>
    </xdr:to>
    <xdr:pic>
      <xdr:nvPicPr>
        <xdr:cNvPr id="10787" name="Рисунок 98" descr="MC.103.png">
          <a:extLst>
            <a:ext uri="{FF2B5EF4-FFF2-40B4-BE49-F238E27FC236}">
              <a16:creationId xmlns:a16="http://schemas.microsoft.com/office/drawing/2014/main" id="{00000000-0008-0000-0000-00002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9523">
          <a:off x="1409700" y="102504240"/>
          <a:ext cx="35052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411480</xdr:colOff>
      <xdr:row>185</xdr:row>
      <xdr:rowOff>99060</xdr:rowOff>
    </xdr:from>
    <xdr:to>
      <xdr:col>0</xdr:col>
      <xdr:colOff>1424940</xdr:colOff>
      <xdr:row>187</xdr:row>
      <xdr:rowOff>320040</xdr:rowOff>
    </xdr:to>
    <xdr:pic>
      <xdr:nvPicPr>
        <xdr:cNvPr id="10788" name="Рисунок 99" descr="TR.212.png">
          <a:extLst>
            <a:ext uri="{FF2B5EF4-FFF2-40B4-BE49-F238E27FC236}">
              <a16:creationId xmlns:a16="http://schemas.microsoft.com/office/drawing/2014/main" id="{00000000-0008-0000-0000-00002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480" y="62209680"/>
          <a:ext cx="1013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188</xdr:row>
      <xdr:rowOff>53340</xdr:rowOff>
    </xdr:from>
    <xdr:to>
      <xdr:col>0</xdr:col>
      <xdr:colOff>1310640</xdr:colOff>
      <xdr:row>190</xdr:row>
      <xdr:rowOff>312420</xdr:rowOff>
    </xdr:to>
    <xdr:pic>
      <xdr:nvPicPr>
        <xdr:cNvPr id="10789" name="Рисунок 100" descr="TR.213.png">
          <a:extLst>
            <a:ext uri="{FF2B5EF4-FFF2-40B4-BE49-F238E27FC236}">
              <a16:creationId xmlns:a16="http://schemas.microsoft.com/office/drawing/2014/main" id="{00000000-0008-0000-0000-000025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63215520"/>
          <a:ext cx="79248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191</xdr:row>
      <xdr:rowOff>83820</xdr:rowOff>
    </xdr:from>
    <xdr:to>
      <xdr:col>0</xdr:col>
      <xdr:colOff>1371600</xdr:colOff>
      <xdr:row>193</xdr:row>
      <xdr:rowOff>312420</xdr:rowOff>
    </xdr:to>
    <xdr:pic>
      <xdr:nvPicPr>
        <xdr:cNvPr id="10790" name="Рисунок 101" descr="TR.210.png">
          <a:extLst>
            <a:ext uri="{FF2B5EF4-FFF2-40B4-BE49-F238E27FC236}">
              <a16:creationId xmlns:a16="http://schemas.microsoft.com/office/drawing/2014/main" id="{00000000-0008-0000-0000-000026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" y="64297560"/>
          <a:ext cx="88392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194</xdr:row>
      <xdr:rowOff>38100</xdr:rowOff>
    </xdr:from>
    <xdr:to>
      <xdr:col>0</xdr:col>
      <xdr:colOff>1280160</xdr:colOff>
      <xdr:row>196</xdr:row>
      <xdr:rowOff>320041</xdr:rowOff>
    </xdr:to>
    <xdr:pic>
      <xdr:nvPicPr>
        <xdr:cNvPr id="10791" name="Рисунок 102" descr="TR.211.png">
          <a:extLst>
            <a:ext uri="{FF2B5EF4-FFF2-40B4-BE49-F238E27FC236}">
              <a16:creationId xmlns:a16="http://schemas.microsoft.com/office/drawing/2014/main" id="{00000000-0008-0000-0000-00002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65303400"/>
          <a:ext cx="76200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197</xdr:row>
      <xdr:rowOff>236220</xdr:rowOff>
    </xdr:from>
    <xdr:to>
      <xdr:col>0</xdr:col>
      <xdr:colOff>1478280</xdr:colOff>
      <xdr:row>199</xdr:row>
      <xdr:rowOff>251460</xdr:rowOff>
    </xdr:to>
    <xdr:pic>
      <xdr:nvPicPr>
        <xdr:cNvPr id="10792" name="Рисунок 103" descr="TR.112.png">
          <a:extLst>
            <a:ext uri="{FF2B5EF4-FFF2-40B4-BE49-F238E27FC236}">
              <a16:creationId xmlns:a16="http://schemas.microsoft.com/office/drawing/2014/main" id="{00000000-0008-0000-0000-00002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66553080"/>
          <a:ext cx="906780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200</xdr:row>
      <xdr:rowOff>106680</xdr:rowOff>
    </xdr:from>
    <xdr:to>
      <xdr:col>0</xdr:col>
      <xdr:colOff>1615440</xdr:colOff>
      <xdr:row>202</xdr:row>
      <xdr:rowOff>205741</xdr:rowOff>
    </xdr:to>
    <xdr:pic>
      <xdr:nvPicPr>
        <xdr:cNvPr id="10793" name="Рисунок 104" descr="TR.113.png">
          <a:extLst>
            <a:ext uri="{FF2B5EF4-FFF2-40B4-BE49-F238E27FC236}">
              <a16:creationId xmlns:a16="http://schemas.microsoft.com/office/drawing/2014/main" id="{00000000-0008-0000-0000-00002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67475100"/>
          <a:ext cx="10439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203</xdr:row>
      <xdr:rowOff>106680</xdr:rowOff>
    </xdr:from>
    <xdr:to>
      <xdr:col>0</xdr:col>
      <xdr:colOff>1516380</xdr:colOff>
      <xdr:row>205</xdr:row>
      <xdr:rowOff>129540</xdr:rowOff>
    </xdr:to>
    <xdr:pic>
      <xdr:nvPicPr>
        <xdr:cNvPr id="10794" name="Рисунок 105" descr="TR.110.png">
          <a:extLst>
            <a:ext uri="{FF2B5EF4-FFF2-40B4-BE49-F238E27FC236}">
              <a16:creationId xmlns:a16="http://schemas.microsoft.com/office/drawing/2014/main" id="{00000000-0008-0000-0000-00002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68526660"/>
          <a:ext cx="83058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206</xdr:row>
      <xdr:rowOff>205740</xdr:rowOff>
    </xdr:from>
    <xdr:to>
      <xdr:col>0</xdr:col>
      <xdr:colOff>1516380</xdr:colOff>
      <xdr:row>208</xdr:row>
      <xdr:rowOff>190500</xdr:rowOff>
    </xdr:to>
    <xdr:pic>
      <xdr:nvPicPr>
        <xdr:cNvPr id="10795" name="Рисунок 106" descr="TR.111.png">
          <a:extLst>
            <a:ext uri="{FF2B5EF4-FFF2-40B4-BE49-F238E27FC236}">
              <a16:creationId xmlns:a16="http://schemas.microsoft.com/office/drawing/2014/main" id="{00000000-0008-0000-0000-00002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69677280"/>
          <a:ext cx="83058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153917</xdr:colOff>
      <xdr:row>459</xdr:row>
      <xdr:rowOff>61512</xdr:rowOff>
    </xdr:from>
    <xdr:to>
      <xdr:col>0</xdr:col>
      <xdr:colOff>923537</xdr:colOff>
      <xdr:row>461</xdr:row>
      <xdr:rowOff>293921</xdr:rowOff>
    </xdr:to>
    <xdr:pic>
      <xdr:nvPicPr>
        <xdr:cNvPr id="10796" name="Рисунок 107" descr="SE.555.png">
          <a:extLst>
            <a:ext uri="{FF2B5EF4-FFF2-40B4-BE49-F238E27FC236}">
              <a16:creationId xmlns:a16="http://schemas.microsoft.com/office/drawing/2014/main" id="{00000000-0008-0000-0000-00002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917" y="166277503"/>
          <a:ext cx="769620" cy="935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586740</xdr:colOff>
      <xdr:row>132</xdr:row>
      <xdr:rowOff>281940</xdr:rowOff>
    </xdr:from>
    <xdr:to>
      <xdr:col>0</xdr:col>
      <xdr:colOff>1158240</xdr:colOff>
      <xdr:row>135</xdr:row>
      <xdr:rowOff>15240</xdr:rowOff>
    </xdr:to>
    <xdr:pic>
      <xdr:nvPicPr>
        <xdr:cNvPr id="10797" name="Рисунок 108" descr="CV.320.png">
          <a:extLst>
            <a:ext uri="{FF2B5EF4-FFF2-40B4-BE49-F238E27FC236}">
              <a16:creationId xmlns:a16="http://schemas.microsoft.com/office/drawing/2014/main" id="{00000000-0008-0000-0000-00002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" y="44965620"/>
          <a:ext cx="57150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137</xdr:row>
      <xdr:rowOff>38100</xdr:rowOff>
    </xdr:from>
    <xdr:to>
      <xdr:col>0</xdr:col>
      <xdr:colOff>1188720</xdr:colOff>
      <xdr:row>139</xdr:row>
      <xdr:rowOff>320042</xdr:rowOff>
    </xdr:to>
    <xdr:pic>
      <xdr:nvPicPr>
        <xdr:cNvPr id="10798" name="Рисунок 109" descr="CV.425.png">
          <a:extLst>
            <a:ext uri="{FF2B5EF4-FFF2-40B4-BE49-F238E27FC236}">
              <a16:creationId xmlns:a16="http://schemas.microsoft.com/office/drawing/2014/main" id="{00000000-0008-0000-0000-00002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020" y="46664880"/>
          <a:ext cx="64770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144</xdr:row>
      <xdr:rowOff>40005</xdr:rowOff>
    </xdr:from>
    <xdr:to>
      <xdr:col>0</xdr:col>
      <xdr:colOff>1173480</xdr:colOff>
      <xdr:row>146</xdr:row>
      <xdr:rowOff>344805</xdr:rowOff>
    </xdr:to>
    <xdr:pic>
      <xdr:nvPicPr>
        <xdr:cNvPr id="10799" name="Рисунок 110" descr="IMG_4424.png">
          <a:extLst>
            <a:ext uri="{FF2B5EF4-FFF2-40B4-BE49-F238E27FC236}">
              <a16:creationId xmlns:a16="http://schemas.microsoft.com/office/drawing/2014/main" id="{00000000-0008-0000-0000-00002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51598830"/>
          <a:ext cx="60198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148</xdr:row>
      <xdr:rowOff>365760</xdr:rowOff>
    </xdr:from>
    <xdr:to>
      <xdr:col>0</xdr:col>
      <xdr:colOff>1455420</xdr:colOff>
      <xdr:row>151</xdr:row>
      <xdr:rowOff>177165</xdr:rowOff>
    </xdr:to>
    <xdr:pic>
      <xdr:nvPicPr>
        <xdr:cNvPr id="10800" name="Рисунок 111" descr="CV.530.png">
          <a:extLst>
            <a:ext uri="{FF2B5EF4-FFF2-40B4-BE49-F238E27FC236}">
              <a16:creationId xmlns:a16="http://schemas.microsoft.com/office/drawing/2014/main" id="{00000000-0008-0000-0000-00003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51191160"/>
          <a:ext cx="108204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170</xdr:row>
      <xdr:rowOff>45720</xdr:rowOff>
    </xdr:from>
    <xdr:to>
      <xdr:col>0</xdr:col>
      <xdr:colOff>1584960</xdr:colOff>
      <xdr:row>172</xdr:row>
      <xdr:rowOff>327660</xdr:rowOff>
    </xdr:to>
    <xdr:pic>
      <xdr:nvPicPr>
        <xdr:cNvPr id="10801" name="Рисунок 112" descr="TR.415.png">
          <a:extLst>
            <a:ext uri="{FF2B5EF4-FFF2-40B4-BE49-F238E27FC236}">
              <a16:creationId xmlns:a16="http://schemas.microsoft.com/office/drawing/2014/main" id="{00000000-0008-0000-0000-00003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8651140"/>
          <a:ext cx="124206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70</xdr:row>
      <xdr:rowOff>144780</xdr:rowOff>
    </xdr:from>
    <xdr:to>
      <xdr:col>0</xdr:col>
      <xdr:colOff>1645920</xdr:colOff>
      <xdr:row>72</xdr:row>
      <xdr:rowOff>228600</xdr:rowOff>
    </xdr:to>
    <xdr:pic>
      <xdr:nvPicPr>
        <xdr:cNvPr id="10802" name="Рисунок 113" descr="BV.633.png">
          <a:extLst>
            <a:ext uri="{FF2B5EF4-FFF2-40B4-BE49-F238E27FC236}">
              <a16:creationId xmlns:a16="http://schemas.microsoft.com/office/drawing/2014/main" id="{00000000-0008-0000-0000-00003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87787">
          <a:off x="320040" y="24231600"/>
          <a:ext cx="132588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234104</xdr:colOff>
      <xdr:row>356</xdr:row>
      <xdr:rowOff>207220</xdr:rowOff>
    </xdr:from>
    <xdr:to>
      <xdr:col>0</xdr:col>
      <xdr:colOff>1765724</xdr:colOff>
      <xdr:row>359</xdr:row>
      <xdr:rowOff>123400</xdr:rowOff>
    </xdr:to>
    <xdr:pic>
      <xdr:nvPicPr>
        <xdr:cNvPr id="10803" name="Рисунок 77" descr="труба.jpg">
          <a:extLst>
            <a:ext uri="{FF2B5EF4-FFF2-40B4-BE49-F238E27FC236}">
              <a16:creationId xmlns:a16="http://schemas.microsoft.com/office/drawing/2014/main" id="{00000000-0008-0000-0000-00003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104" y="128233804"/>
          <a:ext cx="1531620" cy="948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149013</xdr:colOff>
      <xdr:row>363</xdr:row>
      <xdr:rowOff>36618</xdr:rowOff>
    </xdr:from>
    <xdr:to>
      <xdr:col>0</xdr:col>
      <xdr:colOff>1855893</xdr:colOff>
      <xdr:row>366</xdr:row>
      <xdr:rowOff>135678</xdr:rowOff>
    </xdr:to>
    <xdr:pic>
      <xdr:nvPicPr>
        <xdr:cNvPr id="10804" name="Рисунок 114" descr="Рех-А.jpg">
          <a:extLst>
            <a:ext uri="{FF2B5EF4-FFF2-40B4-BE49-F238E27FC236}">
              <a16:creationId xmlns:a16="http://schemas.microsoft.com/office/drawing/2014/main" id="{00000000-0008-0000-0000-00003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354279">
          <a:off x="149013" y="130470909"/>
          <a:ext cx="1706880" cy="1130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38</xdr:row>
      <xdr:rowOff>228600</xdr:rowOff>
    </xdr:from>
    <xdr:to>
      <xdr:col>0</xdr:col>
      <xdr:colOff>1546860</xdr:colOff>
      <xdr:row>41</xdr:row>
      <xdr:rowOff>114300</xdr:rowOff>
    </xdr:to>
    <xdr:pic>
      <xdr:nvPicPr>
        <xdr:cNvPr id="10805" name="Рисунок 1">
          <a:extLst>
            <a:ext uri="{FF2B5EF4-FFF2-40B4-BE49-F238E27FC236}">
              <a16:creationId xmlns:a16="http://schemas.microsoft.com/office/drawing/2014/main" id="{00000000-0008-0000-0000-000035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3319760"/>
          <a:ext cx="147066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43</xdr:row>
      <xdr:rowOff>15240</xdr:rowOff>
    </xdr:from>
    <xdr:to>
      <xdr:col>0</xdr:col>
      <xdr:colOff>1531620</xdr:colOff>
      <xdr:row>45</xdr:row>
      <xdr:rowOff>274320</xdr:rowOff>
    </xdr:to>
    <xdr:pic>
      <xdr:nvPicPr>
        <xdr:cNvPr id="10806" name="Рисунок 2">
          <a:extLst>
            <a:ext uri="{FF2B5EF4-FFF2-40B4-BE49-F238E27FC236}">
              <a16:creationId xmlns:a16="http://schemas.microsoft.com/office/drawing/2014/main" id="{00000000-0008-0000-0000-000036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4935200"/>
          <a:ext cx="1524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441960</xdr:colOff>
      <xdr:row>46</xdr:row>
      <xdr:rowOff>76200</xdr:rowOff>
    </xdr:from>
    <xdr:to>
      <xdr:col>0</xdr:col>
      <xdr:colOff>1470660</xdr:colOff>
      <xdr:row>48</xdr:row>
      <xdr:rowOff>289560</xdr:rowOff>
    </xdr:to>
    <xdr:pic>
      <xdr:nvPicPr>
        <xdr:cNvPr id="10807" name="Рисунок 3">
          <a:extLst>
            <a:ext uri="{FF2B5EF4-FFF2-40B4-BE49-F238E27FC236}">
              <a16:creationId xmlns:a16="http://schemas.microsoft.com/office/drawing/2014/main" id="{00000000-0008-0000-0000-00003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960" y="16093440"/>
          <a:ext cx="10287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49</xdr:row>
      <xdr:rowOff>106680</xdr:rowOff>
    </xdr:from>
    <xdr:to>
      <xdr:col>0</xdr:col>
      <xdr:colOff>1447800</xdr:colOff>
      <xdr:row>51</xdr:row>
      <xdr:rowOff>213360</xdr:rowOff>
    </xdr:to>
    <xdr:pic>
      <xdr:nvPicPr>
        <xdr:cNvPr id="10808" name="Рисунок 4">
          <a:extLst>
            <a:ext uri="{FF2B5EF4-FFF2-40B4-BE49-F238E27FC236}">
              <a16:creationId xmlns:a16="http://schemas.microsoft.com/office/drawing/2014/main" id="{00000000-0008-0000-0000-00003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" y="17221200"/>
          <a:ext cx="101346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173</xdr:row>
      <xdr:rowOff>45720</xdr:rowOff>
    </xdr:from>
    <xdr:to>
      <xdr:col>0</xdr:col>
      <xdr:colOff>1653540</xdr:colOff>
      <xdr:row>175</xdr:row>
      <xdr:rowOff>281940</xdr:rowOff>
    </xdr:to>
    <xdr:pic>
      <xdr:nvPicPr>
        <xdr:cNvPr id="10809" name="Рисунок 5">
          <a:extLst>
            <a:ext uri="{FF2B5EF4-FFF2-40B4-BE49-F238E27FC236}">
              <a16:creationId xmlns:a16="http://schemas.microsoft.com/office/drawing/2014/main" id="{00000000-0008-0000-0000-00003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9702700"/>
          <a:ext cx="131064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601980</xdr:colOff>
      <xdr:row>176</xdr:row>
      <xdr:rowOff>152400</xdr:rowOff>
    </xdr:from>
    <xdr:to>
      <xdr:col>0</xdr:col>
      <xdr:colOff>1402080</xdr:colOff>
      <xdr:row>178</xdr:row>
      <xdr:rowOff>190500</xdr:rowOff>
    </xdr:to>
    <xdr:pic>
      <xdr:nvPicPr>
        <xdr:cNvPr id="10810" name="Рисунок 6">
          <a:extLst>
            <a:ext uri="{FF2B5EF4-FFF2-40B4-BE49-F238E27FC236}">
              <a16:creationId xmlns:a16="http://schemas.microsoft.com/office/drawing/2014/main" id="{00000000-0008-0000-0000-00003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194611">
          <a:off x="632460" y="60830460"/>
          <a:ext cx="7391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229</xdr:row>
      <xdr:rowOff>76200</xdr:rowOff>
    </xdr:from>
    <xdr:to>
      <xdr:col>0</xdr:col>
      <xdr:colOff>1737360</xdr:colOff>
      <xdr:row>232</xdr:row>
      <xdr:rowOff>251459</xdr:rowOff>
    </xdr:to>
    <xdr:pic>
      <xdr:nvPicPr>
        <xdr:cNvPr id="10811" name="Рисунок 7">
          <a:extLst>
            <a:ext uri="{FF2B5EF4-FFF2-40B4-BE49-F238E27FC236}">
              <a16:creationId xmlns:a16="http://schemas.microsoft.com/office/drawing/2014/main" id="{00000000-0008-0000-0000-00003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8220" y="76596240"/>
          <a:ext cx="739140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1082040</xdr:colOff>
      <xdr:row>233</xdr:row>
      <xdr:rowOff>38100</xdr:rowOff>
    </xdr:from>
    <xdr:to>
      <xdr:col>0</xdr:col>
      <xdr:colOff>1706880</xdr:colOff>
      <xdr:row>236</xdr:row>
      <xdr:rowOff>327659</xdr:rowOff>
    </xdr:to>
    <xdr:pic>
      <xdr:nvPicPr>
        <xdr:cNvPr id="10812" name="Рисунок 8">
          <a:extLst>
            <a:ext uri="{FF2B5EF4-FFF2-40B4-BE49-F238E27FC236}">
              <a16:creationId xmlns:a16="http://schemas.microsoft.com/office/drawing/2014/main" id="{00000000-0008-0000-0000-00003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040" y="77960220"/>
          <a:ext cx="62484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277</xdr:row>
      <xdr:rowOff>91440</xdr:rowOff>
    </xdr:from>
    <xdr:to>
      <xdr:col>1</xdr:col>
      <xdr:colOff>1569720</xdr:colOff>
      <xdr:row>286</xdr:row>
      <xdr:rowOff>278131</xdr:rowOff>
    </xdr:to>
    <xdr:pic>
      <xdr:nvPicPr>
        <xdr:cNvPr id="10813" name="Рисунок 100" descr="1.png">
          <a:extLst>
            <a:ext uri="{FF2B5EF4-FFF2-40B4-BE49-F238E27FC236}">
              <a16:creationId xmlns:a16="http://schemas.microsoft.com/office/drawing/2014/main" id="{00000000-0008-0000-0000-00003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50520" y="89725500"/>
          <a:ext cx="3139440" cy="3261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288</xdr:row>
      <xdr:rowOff>91440</xdr:rowOff>
    </xdr:from>
    <xdr:to>
      <xdr:col>1</xdr:col>
      <xdr:colOff>1645920</xdr:colOff>
      <xdr:row>296</xdr:row>
      <xdr:rowOff>285749</xdr:rowOff>
    </xdr:to>
    <xdr:pic>
      <xdr:nvPicPr>
        <xdr:cNvPr id="10814" name="Рисунок 101" descr="3.png">
          <a:extLst>
            <a:ext uri="{FF2B5EF4-FFF2-40B4-BE49-F238E27FC236}">
              <a16:creationId xmlns:a16="http://schemas.microsoft.com/office/drawing/2014/main" id="{00000000-0008-0000-0000-00003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50520" y="93428820"/>
          <a:ext cx="3215640" cy="3223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134466</xdr:colOff>
      <xdr:row>57</xdr:row>
      <xdr:rowOff>44822</xdr:rowOff>
    </xdr:from>
    <xdr:to>
      <xdr:col>0</xdr:col>
      <xdr:colOff>1470207</xdr:colOff>
      <xdr:row>59</xdr:row>
      <xdr:rowOff>331928</xdr:rowOff>
    </xdr:to>
    <xdr:pic>
      <xdr:nvPicPr>
        <xdr:cNvPr id="111" name="Рисунок 110" descr="BV.520.08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66" y="20314022"/>
          <a:ext cx="1335741" cy="105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394450</xdr:colOff>
      <xdr:row>92</xdr:row>
      <xdr:rowOff>35861</xdr:rowOff>
    </xdr:from>
    <xdr:to>
      <xdr:col>0</xdr:col>
      <xdr:colOff>1344708</xdr:colOff>
      <xdr:row>94</xdr:row>
      <xdr:rowOff>357430</xdr:rowOff>
    </xdr:to>
    <xdr:pic>
      <xdr:nvPicPr>
        <xdr:cNvPr id="119" name="Рисунок 118" descr="BV.648.ХХ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450" y="33796943"/>
          <a:ext cx="950258" cy="1092534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95</xdr:row>
      <xdr:rowOff>84666</xdr:rowOff>
    </xdr:from>
    <xdr:to>
      <xdr:col>0</xdr:col>
      <xdr:colOff>1524000</xdr:colOff>
      <xdr:row>97</xdr:row>
      <xdr:rowOff>307009</xdr:rowOff>
    </xdr:to>
    <xdr:pic>
      <xdr:nvPicPr>
        <xdr:cNvPr id="122" name="Рисунок 121" descr="BV.530.ХХ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4992733"/>
          <a:ext cx="1193800" cy="1001276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101</xdr:row>
      <xdr:rowOff>67734</xdr:rowOff>
    </xdr:from>
    <xdr:to>
      <xdr:col>0</xdr:col>
      <xdr:colOff>1371601</xdr:colOff>
      <xdr:row>103</xdr:row>
      <xdr:rowOff>319321</xdr:rowOff>
    </xdr:to>
    <xdr:pic>
      <xdr:nvPicPr>
        <xdr:cNvPr id="123" name="Рисунок 122" descr="BV.532.ХХ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37312601"/>
          <a:ext cx="787400" cy="10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104</xdr:row>
      <xdr:rowOff>8468</xdr:rowOff>
    </xdr:from>
    <xdr:to>
      <xdr:col>0</xdr:col>
      <xdr:colOff>1422401</xdr:colOff>
      <xdr:row>106</xdr:row>
      <xdr:rowOff>297860</xdr:rowOff>
    </xdr:to>
    <xdr:pic>
      <xdr:nvPicPr>
        <xdr:cNvPr id="127" name="Рисунок 126" descr="BV.533.ХХ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2" y="38421735"/>
          <a:ext cx="888999" cy="10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299</xdr:row>
      <xdr:rowOff>50799</xdr:rowOff>
    </xdr:from>
    <xdr:to>
      <xdr:col>0</xdr:col>
      <xdr:colOff>1210733</xdr:colOff>
      <xdr:row>301</xdr:row>
      <xdr:rowOff>360871</xdr:rowOff>
    </xdr:to>
    <xdr:pic>
      <xdr:nvPicPr>
        <xdr:cNvPr id="129" name="Рисунок 128" descr="MU.501.06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04012999"/>
          <a:ext cx="702733" cy="1207539"/>
        </a:xfrm>
        <a:prstGeom prst="rect">
          <a:avLst/>
        </a:prstGeom>
      </xdr:spPr>
    </xdr:pic>
    <xdr:clientData/>
  </xdr:twoCellAnchor>
  <xdr:twoCellAnchor editAs="oneCell">
    <xdr:from>
      <xdr:col>0</xdr:col>
      <xdr:colOff>631371</xdr:colOff>
      <xdr:row>314</xdr:row>
      <xdr:rowOff>250372</xdr:rowOff>
    </xdr:from>
    <xdr:to>
      <xdr:col>0</xdr:col>
      <xdr:colOff>1227835</xdr:colOff>
      <xdr:row>316</xdr:row>
      <xdr:rowOff>76198</xdr:rowOff>
    </xdr:to>
    <xdr:pic>
      <xdr:nvPicPr>
        <xdr:cNvPr id="131" name="Рисунок 130" descr="MC.430.04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371" y="110500886"/>
          <a:ext cx="596464" cy="522515"/>
        </a:xfrm>
        <a:prstGeom prst="rect">
          <a:avLst/>
        </a:prstGeom>
      </xdr:spPr>
    </xdr:pic>
    <xdr:clientData/>
  </xdr:twoCellAnchor>
  <xdr:twoCellAnchor editAs="oneCell">
    <xdr:from>
      <xdr:col>0</xdr:col>
      <xdr:colOff>134257</xdr:colOff>
      <xdr:row>346</xdr:row>
      <xdr:rowOff>10886</xdr:rowOff>
    </xdr:from>
    <xdr:to>
      <xdr:col>0</xdr:col>
      <xdr:colOff>1690914</xdr:colOff>
      <xdr:row>348</xdr:row>
      <xdr:rowOff>324398</xdr:rowOff>
    </xdr:to>
    <xdr:pic>
      <xdr:nvPicPr>
        <xdr:cNvPr id="133" name="Рисунок 132" descr="MM.404.0504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257" y="115384036"/>
          <a:ext cx="1556657" cy="999310"/>
        </a:xfrm>
        <a:prstGeom prst="rect">
          <a:avLst/>
        </a:prstGeom>
      </xdr:spPr>
    </xdr:pic>
    <xdr:clientData/>
  </xdr:twoCellAnchor>
  <xdr:twoCellAnchor editAs="oneCell">
    <xdr:from>
      <xdr:col>0</xdr:col>
      <xdr:colOff>267970</xdr:colOff>
      <xdr:row>349</xdr:row>
      <xdr:rowOff>30481</xdr:rowOff>
    </xdr:from>
    <xdr:to>
      <xdr:col>0</xdr:col>
      <xdr:colOff>1568995</xdr:colOff>
      <xdr:row>351</xdr:row>
      <xdr:rowOff>320043</xdr:rowOff>
    </xdr:to>
    <xdr:pic>
      <xdr:nvPicPr>
        <xdr:cNvPr id="134" name="Рисунок 133" descr="MM.403.0604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970" y="116432331"/>
          <a:ext cx="1301025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365761</xdr:colOff>
      <xdr:row>352</xdr:row>
      <xdr:rowOff>60961</xdr:rowOff>
    </xdr:from>
    <xdr:to>
      <xdr:col>0</xdr:col>
      <xdr:colOff>1346549</xdr:colOff>
      <xdr:row>354</xdr:row>
      <xdr:rowOff>243844</xdr:rowOff>
    </xdr:to>
    <xdr:pic>
      <xdr:nvPicPr>
        <xdr:cNvPr id="135" name="Рисунок 134" descr="MM.402.0605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1" y="117491511"/>
          <a:ext cx="980788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367394</xdr:colOff>
      <xdr:row>463</xdr:row>
      <xdr:rowOff>149680</xdr:rowOff>
    </xdr:from>
    <xdr:to>
      <xdr:col>0</xdr:col>
      <xdr:colOff>1504950</xdr:colOff>
      <xdr:row>468</xdr:row>
      <xdr:rowOff>150405</xdr:rowOff>
    </xdr:to>
    <xdr:pic>
      <xdr:nvPicPr>
        <xdr:cNvPr id="136" name="Рисунок 135" descr="SE.455.04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4" y="166856230"/>
          <a:ext cx="1137556" cy="1762850"/>
        </a:xfrm>
        <a:prstGeom prst="rect">
          <a:avLst/>
        </a:prstGeom>
      </xdr:spPr>
    </xdr:pic>
    <xdr:clientData/>
  </xdr:twoCellAnchor>
  <xdr:twoCellAnchor editAs="oneCell">
    <xdr:from>
      <xdr:col>0</xdr:col>
      <xdr:colOff>664033</xdr:colOff>
      <xdr:row>455</xdr:row>
      <xdr:rowOff>21772</xdr:rowOff>
    </xdr:from>
    <xdr:to>
      <xdr:col>0</xdr:col>
      <xdr:colOff>1226931</xdr:colOff>
      <xdr:row>457</xdr:row>
      <xdr:rowOff>176893</xdr:rowOff>
    </xdr:to>
    <xdr:pic>
      <xdr:nvPicPr>
        <xdr:cNvPr id="140" name="Рисунок 139" descr="SE.701.ХХ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033" y="142994743"/>
          <a:ext cx="562898" cy="859971"/>
        </a:xfrm>
        <a:prstGeom prst="rect">
          <a:avLst/>
        </a:prstGeom>
      </xdr:spPr>
    </xdr:pic>
    <xdr:clientData/>
  </xdr:twoCellAnchor>
  <xdr:twoCellAnchor editAs="oneCell">
    <xdr:from>
      <xdr:col>0</xdr:col>
      <xdr:colOff>330197</xdr:colOff>
      <xdr:row>320</xdr:row>
      <xdr:rowOff>76266</xdr:rowOff>
    </xdr:from>
    <xdr:to>
      <xdr:col>0</xdr:col>
      <xdr:colOff>1474951</xdr:colOff>
      <xdr:row>322</xdr:row>
      <xdr:rowOff>152400</xdr:rowOff>
    </xdr:to>
    <xdr:pic>
      <xdr:nvPicPr>
        <xdr:cNvPr id="142" name="Рисунок 141" descr="IMG_0540_2.jp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7" y="111675399"/>
          <a:ext cx="1144754" cy="651868"/>
        </a:xfrm>
        <a:prstGeom prst="rect">
          <a:avLst/>
        </a:prstGeom>
      </xdr:spPr>
    </xdr:pic>
    <xdr:clientData/>
  </xdr:twoCellAnchor>
  <xdr:twoCellAnchor editAs="oneCell">
    <xdr:from>
      <xdr:col>0</xdr:col>
      <xdr:colOff>287878</xdr:colOff>
      <xdr:row>323</xdr:row>
      <xdr:rowOff>67737</xdr:rowOff>
    </xdr:from>
    <xdr:to>
      <xdr:col>0</xdr:col>
      <xdr:colOff>1413945</xdr:colOff>
      <xdr:row>325</xdr:row>
      <xdr:rowOff>160400</xdr:rowOff>
    </xdr:to>
    <xdr:pic>
      <xdr:nvPicPr>
        <xdr:cNvPr id="143" name="Рисунок 142" descr="IMG_0540_3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878" y="112530470"/>
          <a:ext cx="1126067" cy="668398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98</xdr:row>
      <xdr:rowOff>45720</xdr:rowOff>
    </xdr:from>
    <xdr:to>
      <xdr:col>0</xdr:col>
      <xdr:colOff>1514475</xdr:colOff>
      <xdr:row>100</xdr:row>
      <xdr:rowOff>302996</xdr:rowOff>
    </xdr:to>
    <xdr:pic>
      <xdr:nvPicPr>
        <xdr:cNvPr id="144" name="Рисунок 143" descr="IMG_0546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" y="36126420"/>
          <a:ext cx="1293495" cy="10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439</xdr:row>
      <xdr:rowOff>38100</xdr:rowOff>
    </xdr:from>
    <xdr:to>
      <xdr:col>0</xdr:col>
      <xdr:colOff>839209</xdr:colOff>
      <xdr:row>441</xdr:row>
      <xdr:rowOff>257174</xdr:rowOff>
    </xdr:to>
    <xdr:pic>
      <xdr:nvPicPr>
        <xdr:cNvPr id="146" name="Рисунок 145" descr="1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27101600"/>
          <a:ext cx="591559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85724</xdr:rowOff>
    </xdr:from>
    <xdr:to>
      <xdr:col>0</xdr:col>
      <xdr:colOff>1868590</xdr:colOff>
      <xdr:row>454</xdr:row>
      <xdr:rowOff>209548</xdr:rowOff>
    </xdr:to>
    <xdr:pic>
      <xdr:nvPicPr>
        <xdr:cNvPr id="147" name="Рисунок 146" descr="IMG_0801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321174"/>
          <a:ext cx="1887640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1099666</xdr:colOff>
      <xdr:row>439</xdr:row>
      <xdr:rowOff>219076</xdr:rowOff>
    </xdr:from>
    <xdr:to>
      <xdr:col>0</xdr:col>
      <xdr:colOff>1616074</xdr:colOff>
      <xdr:row>441</xdr:row>
      <xdr:rowOff>123825</xdr:rowOff>
    </xdr:to>
    <xdr:pic>
      <xdr:nvPicPr>
        <xdr:cNvPr id="107" name="Рисунок 106" descr="SE.111.04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666" y="127282576"/>
          <a:ext cx="516408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332</xdr:row>
      <xdr:rowOff>116417</xdr:rowOff>
    </xdr:from>
    <xdr:to>
      <xdr:col>0</xdr:col>
      <xdr:colOff>1688042</xdr:colOff>
      <xdr:row>332</xdr:row>
      <xdr:rowOff>593802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5" y="115675833"/>
          <a:ext cx="1418167" cy="4773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335</xdr:row>
      <xdr:rowOff>9525</xdr:rowOff>
    </xdr:from>
    <xdr:to>
      <xdr:col>0</xdr:col>
      <xdr:colOff>1804988</xdr:colOff>
      <xdr:row>337</xdr:row>
      <xdr:rowOff>33275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DE8CE5C-491D-4CE5-944D-DE518850C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16747925"/>
          <a:ext cx="1738313" cy="74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354924</xdr:colOff>
      <xdr:row>379</xdr:row>
      <xdr:rowOff>128437</xdr:rowOff>
    </xdr:from>
    <xdr:to>
      <xdr:col>0</xdr:col>
      <xdr:colOff>1724143</xdr:colOff>
      <xdr:row>382</xdr:row>
      <xdr:rowOff>124773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6E2B8285-96A4-4C3E-BBBD-0FA8921F5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924" y="135979935"/>
          <a:ext cx="1369219" cy="1020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382</xdr:row>
      <xdr:rowOff>285750</xdr:rowOff>
    </xdr:from>
    <xdr:to>
      <xdr:col>0</xdr:col>
      <xdr:colOff>1474625</xdr:colOff>
      <xdr:row>385</xdr:row>
      <xdr:rowOff>330995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A42DCDA2-8603-4155-94E6-4629CE847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6" y="128132417"/>
          <a:ext cx="1367469" cy="1073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529167</xdr:colOff>
      <xdr:row>179</xdr:row>
      <xdr:rowOff>68792</xdr:rowOff>
    </xdr:from>
    <xdr:to>
      <xdr:col>0</xdr:col>
      <xdr:colOff>1372810</xdr:colOff>
      <xdr:row>181</xdr:row>
      <xdr:rowOff>335605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E54C60AE-3BB9-4D6C-9008-1231D2206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67" y="68669958"/>
          <a:ext cx="843643" cy="96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640292</xdr:colOff>
      <xdr:row>213</xdr:row>
      <xdr:rowOff>68792</xdr:rowOff>
    </xdr:from>
    <xdr:to>
      <xdr:col>0</xdr:col>
      <xdr:colOff>1204172</xdr:colOff>
      <xdr:row>215</xdr:row>
      <xdr:rowOff>312633</xdr:rowOff>
    </xdr:to>
    <xdr:pic>
      <xdr:nvPicPr>
        <xdr:cNvPr id="114" name="Рисунок 72">
          <a:extLst>
            <a:ext uri="{FF2B5EF4-FFF2-40B4-BE49-F238E27FC236}">
              <a16:creationId xmlns:a16="http://schemas.microsoft.com/office/drawing/2014/main" id="{F30D27E3-C433-4BCD-A656-12ECE7BE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292" y="79845958"/>
          <a:ext cx="563880" cy="942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275166</xdr:colOff>
      <xdr:row>244</xdr:row>
      <xdr:rowOff>74084</xdr:rowOff>
    </xdr:from>
    <xdr:to>
      <xdr:col>0</xdr:col>
      <xdr:colOff>1582208</xdr:colOff>
      <xdr:row>246</xdr:row>
      <xdr:rowOff>288950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ED538CED-3CC7-454D-A761-F42905116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75166" y="90609209"/>
          <a:ext cx="1307042" cy="902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243417</xdr:colOff>
      <xdr:row>247</xdr:row>
      <xdr:rowOff>132291</xdr:rowOff>
    </xdr:from>
    <xdr:to>
      <xdr:col>0</xdr:col>
      <xdr:colOff>1680588</xdr:colOff>
      <xdr:row>249</xdr:row>
      <xdr:rowOff>230414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A9A85632-F146-4198-AC30-431CF8D07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17" y="91699291"/>
          <a:ext cx="1437171" cy="786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274997</xdr:colOff>
      <xdr:row>251</xdr:row>
      <xdr:rowOff>116466</xdr:rowOff>
    </xdr:from>
    <xdr:to>
      <xdr:col>0</xdr:col>
      <xdr:colOff>1628499</xdr:colOff>
      <xdr:row>253</xdr:row>
      <xdr:rowOff>252200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631FA142-064A-4905-892B-D87900E46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20029">
          <a:off x="274997" y="93059300"/>
          <a:ext cx="1353502" cy="823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66524</xdr:colOff>
      <xdr:row>341</xdr:row>
      <xdr:rowOff>356809</xdr:rowOff>
    </xdr:from>
    <xdr:to>
      <xdr:col>0</xdr:col>
      <xdr:colOff>1804837</xdr:colOff>
      <xdr:row>344</xdr:row>
      <xdr:rowOff>17701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797C9CC8-D99C-4587-A6CA-98929BBD2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24" y="124768428"/>
          <a:ext cx="1738313" cy="749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190499</xdr:colOff>
      <xdr:row>473</xdr:row>
      <xdr:rowOff>0</xdr:rowOff>
    </xdr:from>
    <xdr:to>
      <xdr:col>0</xdr:col>
      <xdr:colOff>1714500</xdr:colOff>
      <xdr:row>477</xdr:row>
      <xdr:rowOff>292708</xdr:rowOff>
    </xdr:to>
    <xdr:pic>
      <xdr:nvPicPr>
        <xdr:cNvPr id="120" name="Рисунок 119" descr="Фильтры чугунные фланцевые">
          <a:extLst>
            <a:ext uri="{FF2B5EF4-FFF2-40B4-BE49-F238E27FC236}">
              <a16:creationId xmlns:a16="http://schemas.microsoft.com/office/drawing/2014/main" id="{E1E1C53C-D4E4-4B09-B6BE-3746AD04B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9" y="14829367"/>
          <a:ext cx="1524001" cy="1511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511572</xdr:colOff>
      <xdr:row>481</xdr:row>
      <xdr:rowOff>85725</xdr:rowOff>
    </xdr:from>
    <xdr:to>
      <xdr:col>0</xdr:col>
      <xdr:colOff>1333500</xdr:colOff>
      <xdr:row>485</xdr:row>
      <xdr:rowOff>117395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15496A0B-9C95-485B-A85C-87EB03FC4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511572" y="17353492"/>
          <a:ext cx="821928" cy="125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504827</xdr:colOff>
      <xdr:row>488</xdr:row>
      <xdr:rowOff>276225</xdr:rowOff>
    </xdr:from>
    <xdr:to>
      <xdr:col>0</xdr:col>
      <xdr:colOff>1466851</xdr:colOff>
      <xdr:row>492</xdr:row>
      <xdr:rowOff>1545</xdr:rowOff>
    </xdr:to>
    <xdr:pic>
      <xdr:nvPicPr>
        <xdr:cNvPr id="124" name="Рисунок 123" descr="https://mvi-rus.ru/upload/iblock/e99/FF.340.jpg">
          <a:extLst>
            <a:ext uri="{FF2B5EF4-FFF2-40B4-BE49-F238E27FC236}">
              <a16:creationId xmlns:a16="http://schemas.microsoft.com/office/drawing/2014/main" id="{E39238B2-27A6-4A76-A0B3-A4740B4F3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7" y="19677592"/>
          <a:ext cx="962024" cy="939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19050</xdr:colOff>
      <xdr:row>389</xdr:row>
      <xdr:rowOff>200025</xdr:rowOff>
    </xdr:from>
    <xdr:ext cx="1840271" cy="1620307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7079CB68-E3EA-4A70-929D-FB19A985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38233150"/>
          <a:ext cx="1840271" cy="1620307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398</xdr:row>
      <xdr:rowOff>38100</xdr:rowOff>
    </xdr:from>
    <xdr:ext cx="1323975" cy="1553376"/>
    <xdr:pic>
      <xdr:nvPicPr>
        <xdr:cNvPr id="139" name="Рисунок 138">
          <a:extLst>
            <a:ext uri="{FF2B5EF4-FFF2-40B4-BE49-F238E27FC236}">
              <a16:creationId xmlns:a16="http://schemas.microsoft.com/office/drawing/2014/main" id="{7DA8BC04-8438-46E5-9F3D-6E89A1229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25" y="178192641"/>
          <a:ext cx="1323975" cy="1553376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408</xdr:row>
      <xdr:rowOff>9525</xdr:rowOff>
    </xdr:from>
    <xdr:ext cx="1343025" cy="1592058"/>
    <xdr:pic>
      <xdr:nvPicPr>
        <xdr:cNvPr id="141" name="Рисунок 140">
          <a:extLst>
            <a:ext uri="{FF2B5EF4-FFF2-40B4-BE49-F238E27FC236}">
              <a16:creationId xmlns:a16="http://schemas.microsoft.com/office/drawing/2014/main" id="{37DCEB77-7522-44E4-82B2-85BBBD31B2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" y="180492400"/>
          <a:ext cx="1343025" cy="1592058"/>
        </a:xfrm>
        <a:prstGeom prst="rect">
          <a:avLst/>
        </a:prstGeom>
      </xdr:spPr>
    </xdr:pic>
    <xdr:clientData/>
  </xdr:oneCellAnchor>
  <xdr:oneCellAnchor>
    <xdr:from>
      <xdr:col>0</xdr:col>
      <xdr:colOff>243418</xdr:colOff>
      <xdr:row>423</xdr:row>
      <xdr:rowOff>180976</xdr:rowOff>
    </xdr:from>
    <xdr:ext cx="1581150" cy="1067858"/>
    <xdr:pic>
      <xdr:nvPicPr>
        <xdr:cNvPr id="145" name="Рисунок 144">
          <a:extLst>
            <a:ext uri="{FF2B5EF4-FFF2-40B4-BE49-F238E27FC236}">
              <a16:creationId xmlns:a16="http://schemas.microsoft.com/office/drawing/2014/main" id="{183AF255-A00B-4BF3-9F7A-94E037158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418" y="185833810"/>
          <a:ext cx="1581150" cy="1067858"/>
        </a:xfrm>
        <a:prstGeom prst="rect">
          <a:avLst/>
        </a:prstGeom>
      </xdr:spPr>
    </xdr:pic>
    <xdr:clientData/>
  </xdr:oneCellAnchor>
  <xdr:oneCellAnchor>
    <xdr:from>
      <xdr:col>0</xdr:col>
      <xdr:colOff>353483</xdr:colOff>
      <xdr:row>418</xdr:row>
      <xdr:rowOff>26459</xdr:rowOff>
    </xdr:from>
    <xdr:ext cx="1247775" cy="1195917"/>
    <xdr:pic>
      <xdr:nvPicPr>
        <xdr:cNvPr id="148" name="Рисунок 147">
          <a:extLst>
            <a:ext uri="{FF2B5EF4-FFF2-40B4-BE49-F238E27FC236}">
              <a16:creationId xmlns:a16="http://schemas.microsoft.com/office/drawing/2014/main" id="{E970D4FF-96F2-4E80-8E02-55B91E88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483" y="182837668"/>
          <a:ext cx="1247775" cy="1195917"/>
        </a:xfrm>
        <a:prstGeom prst="rect">
          <a:avLst/>
        </a:prstGeom>
      </xdr:spPr>
    </xdr:pic>
    <xdr:clientData/>
  </xdr:oneCellAnchor>
  <xdr:oneCellAnchor>
    <xdr:from>
      <xdr:col>0</xdr:col>
      <xdr:colOff>370417</xdr:colOff>
      <xdr:row>422</xdr:row>
      <xdr:rowOff>92076</xdr:rowOff>
    </xdr:from>
    <xdr:ext cx="1352549" cy="1289050"/>
    <xdr:pic>
      <xdr:nvPicPr>
        <xdr:cNvPr id="149" name="Рисунок 148">
          <a:extLst>
            <a:ext uri="{FF2B5EF4-FFF2-40B4-BE49-F238E27FC236}">
              <a16:creationId xmlns:a16="http://schemas.microsoft.com/office/drawing/2014/main" id="{67ABEA86-992A-44CE-8185-EF5D0C94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184215617"/>
          <a:ext cx="1352549" cy="1289050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</xdr:colOff>
      <xdr:row>424</xdr:row>
      <xdr:rowOff>419100</xdr:rowOff>
    </xdr:from>
    <xdr:to>
      <xdr:col>0</xdr:col>
      <xdr:colOff>1861700</xdr:colOff>
      <xdr:row>426</xdr:row>
      <xdr:rowOff>104774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72FEAFBB-5420-4077-BBB4-9AD69BCAE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935" t="25558" r="6761" b="28904"/>
        <a:stretch/>
      </xdr:blipFill>
      <xdr:spPr bwMode="auto">
        <a:xfrm>
          <a:off x="28575" y="151580850"/>
          <a:ext cx="18331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568061</xdr:colOff>
      <xdr:row>427</xdr:row>
      <xdr:rowOff>336175</xdr:rowOff>
    </xdr:from>
    <xdr:to>
      <xdr:col>0</xdr:col>
      <xdr:colOff>1492792</xdr:colOff>
      <xdr:row>429</xdr:row>
      <xdr:rowOff>178498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AA219928-0DED-4113-94A0-ECFA2295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061" y="152267253"/>
          <a:ext cx="924731" cy="969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430</xdr:row>
      <xdr:rowOff>85725</xdr:rowOff>
    </xdr:from>
    <xdr:to>
      <xdr:col>0</xdr:col>
      <xdr:colOff>1752601</xdr:colOff>
      <xdr:row>431</xdr:row>
      <xdr:rowOff>436956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69D4C30-F30C-41E9-8004-5C2FD9D54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451" y="154362150"/>
          <a:ext cx="1581150" cy="82748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432</xdr:row>
      <xdr:rowOff>114301</xdr:rowOff>
    </xdr:from>
    <xdr:to>
      <xdr:col>0</xdr:col>
      <xdr:colOff>1751252</xdr:colOff>
      <xdr:row>432</xdr:row>
      <xdr:rowOff>657225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715E3BC2-9639-4EDB-893A-9D37BE7A4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9851" b="17337"/>
        <a:stretch/>
      </xdr:blipFill>
      <xdr:spPr bwMode="auto">
        <a:xfrm>
          <a:off x="104776" y="155343226"/>
          <a:ext cx="1646476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433</xdr:row>
      <xdr:rowOff>76201</xdr:rowOff>
    </xdr:from>
    <xdr:to>
      <xdr:col>0</xdr:col>
      <xdr:colOff>838200</xdr:colOff>
      <xdr:row>434</xdr:row>
      <xdr:rowOff>526568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402BE6CA-E993-4E5F-97D8-246B44F87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975" t="11957" r="36014" b="11186"/>
        <a:stretch/>
      </xdr:blipFill>
      <xdr:spPr bwMode="auto">
        <a:xfrm>
          <a:off x="247650" y="156105226"/>
          <a:ext cx="590550" cy="100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1028700</xdr:colOff>
      <xdr:row>433</xdr:row>
      <xdr:rowOff>47626</xdr:rowOff>
    </xdr:from>
    <xdr:to>
      <xdr:col>0</xdr:col>
      <xdr:colOff>1576941</xdr:colOff>
      <xdr:row>434</xdr:row>
      <xdr:rowOff>542923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781C8957-51BF-4EB3-9C28-8F47110D9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241" t="15813" r="38278" b="10683"/>
        <a:stretch/>
      </xdr:blipFill>
      <xdr:spPr bwMode="auto">
        <a:xfrm>
          <a:off x="1028700" y="156076651"/>
          <a:ext cx="548241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190487</xdr:colOff>
      <xdr:row>369</xdr:row>
      <xdr:rowOff>77580</xdr:rowOff>
    </xdr:from>
    <xdr:to>
      <xdr:col>0</xdr:col>
      <xdr:colOff>1805009</xdr:colOff>
      <xdr:row>371</xdr:row>
      <xdr:rowOff>429270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2F32150-9935-4BB5-BDA9-ED1C6A000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87" y="132091494"/>
          <a:ext cx="1614522" cy="1251610"/>
        </a:xfrm>
        <a:prstGeom prst="rect">
          <a:avLst/>
        </a:prstGeom>
      </xdr:spPr>
    </xdr:pic>
    <xdr:clientData/>
  </xdr:twoCellAnchor>
  <xdr:twoCellAnchor editAs="oneCell">
    <xdr:from>
      <xdr:col>0</xdr:col>
      <xdr:colOff>967154</xdr:colOff>
      <xdr:row>459</xdr:row>
      <xdr:rowOff>118955</xdr:rowOff>
    </xdr:from>
    <xdr:to>
      <xdr:col>1</xdr:col>
      <xdr:colOff>500</xdr:colOff>
      <xdr:row>461</xdr:row>
      <xdr:rowOff>226858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46572BF1-0752-4872-BF39-B7EAC1F4E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154" y="166334946"/>
          <a:ext cx="912152" cy="811288"/>
        </a:xfrm>
        <a:prstGeom prst="rect">
          <a:avLst/>
        </a:prstGeom>
      </xdr:spPr>
    </xdr:pic>
    <xdr:clientData/>
  </xdr:twoCellAnchor>
  <xdr:twoCellAnchor editAs="oneCell">
    <xdr:from>
      <xdr:col>0</xdr:col>
      <xdr:colOff>377552</xdr:colOff>
      <xdr:row>182</xdr:row>
      <xdr:rowOff>55455</xdr:rowOff>
    </xdr:from>
    <xdr:to>
      <xdr:col>0</xdr:col>
      <xdr:colOff>1592959</xdr:colOff>
      <xdr:row>182</xdr:row>
      <xdr:rowOff>1433726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A21D655-1F4A-7962-A2E1-24DA97A4A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552" y="67368329"/>
          <a:ext cx="1215407" cy="1378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173267</xdr:rowOff>
    </xdr:from>
    <xdr:to>
      <xdr:col>0</xdr:col>
      <xdr:colOff>1727430</xdr:colOff>
      <xdr:row>183</xdr:row>
      <xdr:rowOff>1016253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C516C2-CF42-2FEF-4993-E6E31C3F0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954973"/>
          <a:ext cx="1727430" cy="8429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</xdr:colOff>
      <xdr:row>0</xdr:row>
      <xdr:rowOff>156210</xdr:rowOff>
    </xdr:from>
    <xdr:to>
      <xdr:col>0</xdr:col>
      <xdr:colOff>1666597</xdr:colOff>
      <xdr:row>4</xdr:row>
      <xdr:rowOff>127860</xdr:rowOff>
    </xdr:to>
    <xdr:pic>
      <xdr:nvPicPr>
        <xdr:cNvPr id="2" name="Рисунок 17" descr="logo.t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3365" y="156210"/>
          <a:ext cx="1413232" cy="1068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499472</xdr:colOff>
      <xdr:row>35</xdr:row>
      <xdr:rowOff>235102</xdr:rowOff>
    </xdr:from>
    <xdr:to>
      <xdr:col>0</xdr:col>
      <xdr:colOff>1461822</xdr:colOff>
      <xdr:row>39</xdr:row>
      <xdr:rowOff>15386</xdr:rowOff>
    </xdr:to>
    <xdr:pic>
      <xdr:nvPicPr>
        <xdr:cNvPr id="3" name="Рисунок 2" descr="BL.510.ХХ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472" y="11770936"/>
          <a:ext cx="962350" cy="1336034"/>
        </a:xfrm>
        <a:prstGeom prst="rect">
          <a:avLst/>
        </a:prstGeom>
      </xdr:spPr>
    </xdr:pic>
    <xdr:clientData/>
  </xdr:twoCellAnchor>
  <xdr:twoCellAnchor editAs="oneCell">
    <xdr:from>
      <xdr:col>0</xdr:col>
      <xdr:colOff>740229</xdr:colOff>
      <xdr:row>98</xdr:row>
      <xdr:rowOff>283029</xdr:rowOff>
    </xdr:from>
    <xdr:to>
      <xdr:col>0</xdr:col>
      <xdr:colOff>1136157</xdr:colOff>
      <xdr:row>100</xdr:row>
      <xdr:rowOff>76202</xdr:rowOff>
    </xdr:to>
    <xdr:pic>
      <xdr:nvPicPr>
        <xdr:cNvPr id="4" name="Рисунок 3" descr="BL.901.02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229" y="21161829"/>
          <a:ext cx="395928" cy="494211"/>
        </a:xfrm>
        <a:prstGeom prst="rect">
          <a:avLst/>
        </a:prstGeom>
      </xdr:spPr>
    </xdr:pic>
    <xdr:clientData/>
  </xdr:twoCellAnchor>
  <xdr:twoCellAnchor editAs="oneCell">
    <xdr:from>
      <xdr:col>0</xdr:col>
      <xdr:colOff>334752</xdr:colOff>
      <xdr:row>18</xdr:row>
      <xdr:rowOff>221798</xdr:rowOff>
    </xdr:from>
    <xdr:to>
      <xdr:col>0</xdr:col>
      <xdr:colOff>1657350</xdr:colOff>
      <xdr:row>23</xdr:row>
      <xdr:rowOff>47982</xdr:rowOff>
    </xdr:to>
    <xdr:pic>
      <xdr:nvPicPr>
        <xdr:cNvPr id="5" name="Рисунок 4" descr="2020-01-23_10-27-56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4752" y="6165398"/>
          <a:ext cx="1322598" cy="1578783"/>
        </a:xfrm>
        <a:prstGeom prst="rect">
          <a:avLst/>
        </a:prstGeom>
      </xdr:spPr>
    </xdr:pic>
    <xdr:clientData/>
  </xdr:twoCellAnchor>
  <xdr:twoCellAnchor editAs="oneCell">
    <xdr:from>
      <xdr:col>0</xdr:col>
      <xdr:colOff>237478</xdr:colOff>
      <xdr:row>54</xdr:row>
      <xdr:rowOff>28575</xdr:rowOff>
    </xdr:from>
    <xdr:to>
      <xdr:col>0</xdr:col>
      <xdr:colOff>873896</xdr:colOff>
      <xdr:row>56</xdr:row>
      <xdr:rowOff>285751</xdr:rowOff>
    </xdr:to>
    <xdr:pic>
      <xdr:nvPicPr>
        <xdr:cNvPr id="6" name="Рисунок 5" descr="Valvola di bilanciamento automatica con controllo indipendente della pressione &quot;high flow&quot;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478" y="18316575"/>
          <a:ext cx="636418" cy="960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488156</xdr:colOff>
      <xdr:row>94</xdr:row>
      <xdr:rowOff>130968</xdr:rowOff>
    </xdr:from>
    <xdr:to>
      <xdr:col>0</xdr:col>
      <xdr:colOff>1273968</xdr:colOff>
      <xdr:row>96</xdr:row>
      <xdr:rowOff>204453</xdr:rowOff>
    </xdr:to>
    <xdr:pic>
      <xdr:nvPicPr>
        <xdr:cNvPr id="7" name="Рисунок 7" descr="Valvola bilanciamento termostatica per circuiti sanitari con dispositivo disinfezione antilegionell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156" y="19554348"/>
          <a:ext cx="785812" cy="77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157701</xdr:colOff>
      <xdr:row>58</xdr:row>
      <xdr:rowOff>44350</xdr:rowOff>
    </xdr:from>
    <xdr:to>
      <xdr:col>0</xdr:col>
      <xdr:colOff>964249</xdr:colOff>
      <xdr:row>61</xdr:row>
      <xdr:rowOff>206273</xdr:rowOff>
    </xdr:to>
    <xdr:pic>
      <xdr:nvPicPr>
        <xdr:cNvPr id="8" name="Рисунок 7" descr="Valvola di bilanciamento automatica con controllo indipendente della pressione &quot;high flow&quot;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701" y="19739119"/>
          <a:ext cx="806548" cy="121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559592</xdr:colOff>
      <xdr:row>13</xdr:row>
      <xdr:rowOff>23812</xdr:rowOff>
    </xdr:from>
    <xdr:to>
      <xdr:col>0</xdr:col>
      <xdr:colOff>1440655</xdr:colOff>
      <xdr:row>16</xdr:row>
      <xdr:rowOff>239302</xdr:rowOff>
    </xdr:to>
    <xdr:pic>
      <xdr:nvPicPr>
        <xdr:cNvPr id="9" name="Рисунок 8" descr="BL.210.ХХ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92" y="4214812"/>
          <a:ext cx="881063" cy="126705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101</xdr:row>
      <xdr:rowOff>23811</xdr:rowOff>
    </xdr:from>
    <xdr:to>
      <xdr:col>0</xdr:col>
      <xdr:colOff>1428750</xdr:colOff>
      <xdr:row>103</xdr:row>
      <xdr:rowOff>261936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21954171"/>
          <a:ext cx="952500" cy="939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440530</xdr:colOff>
      <xdr:row>104</xdr:row>
      <xdr:rowOff>166687</xdr:rowOff>
    </xdr:from>
    <xdr:to>
      <xdr:col>0</xdr:col>
      <xdr:colOff>1446779</xdr:colOff>
      <xdr:row>106</xdr:row>
      <xdr:rowOff>142876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0" y="23148607"/>
          <a:ext cx="1006249" cy="677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330200</xdr:colOff>
      <xdr:row>44</xdr:row>
      <xdr:rowOff>21774</xdr:rowOff>
    </xdr:from>
    <xdr:ext cx="1066800" cy="971680"/>
    <xdr:pic>
      <xdr:nvPicPr>
        <xdr:cNvPr id="12" name="Рисунок 11" descr="Набор 1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3539654"/>
          <a:ext cx="1066800" cy="971680"/>
        </a:xfrm>
        <a:prstGeom prst="rect">
          <a:avLst/>
        </a:prstGeom>
      </xdr:spPr>
    </xdr:pic>
    <xdr:clientData/>
  </xdr:oneCellAnchor>
  <xdr:twoCellAnchor>
    <xdr:from>
      <xdr:col>0</xdr:col>
      <xdr:colOff>284007</xdr:colOff>
      <xdr:row>50</xdr:row>
      <xdr:rowOff>86975</xdr:rowOff>
    </xdr:from>
    <xdr:to>
      <xdr:col>0</xdr:col>
      <xdr:colOff>1625600</xdr:colOff>
      <xdr:row>52</xdr:row>
      <xdr:rowOff>262467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284007" y="17803475"/>
          <a:ext cx="1341593" cy="794617"/>
          <a:chOff x="284008" y="140921509"/>
          <a:chExt cx="1339187" cy="887460"/>
        </a:xfrm>
      </xdr:grpSpPr>
      <xdr:pic>
        <xdr:nvPicPr>
          <xdr:cNvPr id="14" name="Рисунок 13" descr="BL.510.ХХ.jpg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4008" y="140921509"/>
            <a:ext cx="641968" cy="887460"/>
          </a:xfrm>
          <a:prstGeom prst="rect">
            <a:avLst/>
          </a:prstGeom>
        </xdr:spPr>
      </xdr:pic>
      <xdr:pic>
        <xdr:nvPicPr>
          <xdr:cNvPr id="15" name="Рисунок 14" descr="BL.901.02.jpg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90600" y="141573442"/>
            <a:ext cx="147285" cy="184067"/>
          </a:xfrm>
          <a:prstGeom prst="rect">
            <a:avLst/>
          </a:prstGeom>
        </xdr:spPr>
      </xdr:pic>
      <xdr:pic>
        <xdr:nvPicPr>
          <xdr:cNvPr id="16" name="Рисунок 19" descr="DSC_2551.jpg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18310" y="141150109"/>
            <a:ext cx="604885" cy="28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344049</xdr:colOff>
      <xdr:row>47</xdr:row>
      <xdr:rowOff>93133</xdr:rowOff>
    </xdr:from>
    <xdr:to>
      <xdr:col>0</xdr:col>
      <xdr:colOff>1464733</xdr:colOff>
      <xdr:row>49</xdr:row>
      <xdr:rowOff>237067</xdr:rowOff>
    </xdr:to>
    <xdr:grpSp>
      <xdr:nvGrpSpPr>
        <xdr:cNvPr id="17" name="Группа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344049" y="16880946"/>
          <a:ext cx="1120684" cy="763059"/>
          <a:chOff x="242449" y="139849322"/>
          <a:chExt cx="1202684" cy="942316"/>
        </a:xfrm>
      </xdr:grpSpPr>
      <xdr:pic>
        <xdr:nvPicPr>
          <xdr:cNvPr id="18" name="Рисунок 17" descr="BL.510.ХХ.jpg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2449" y="139849322"/>
            <a:ext cx="685799" cy="942316"/>
          </a:xfrm>
          <a:prstGeom prst="rect">
            <a:avLst/>
          </a:prstGeom>
        </xdr:spPr>
      </xdr:pic>
      <xdr:pic>
        <xdr:nvPicPr>
          <xdr:cNvPr id="19" name="Рисунок 18" descr="BL.901.02.jpg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30172" y="140595928"/>
            <a:ext cx="147285" cy="184067"/>
          </a:xfrm>
          <a:prstGeom prst="rect">
            <a:avLst/>
          </a:prstGeom>
        </xdr:spPr>
      </xdr:pic>
      <xdr:pic>
        <xdr:nvPicPr>
          <xdr:cNvPr id="20" name="Рисунок 19" descr="2020-01-23_10-27-56.jpg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73788" y="139992704"/>
            <a:ext cx="471345" cy="55472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459053</xdr:colOff>
      <xdr:row>40</xdr:row>
      <xdr:rowOff>54240</xdr:rowOff>
    </xdr:from>
    <xdr:to>
      <xdr:col>0</xdr:col>
      <xdr:colOff>1566333</xdr:colOff>
      <xdr:row>42</xdr:row>
      <xdr:rowOff>276657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053" y="13547990"/>
          <a:ext cx="1107280" cy="1026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153334</xdr:colOff>
      <xdr:row>26</xdr:row>
      <xdr:rowOff>108215</xdr:rowOff>
    </xdr:from>
    <xdr:to>
      <xdr:col>0</xdr:col>
      <xdr:colOff>1697005</xdr:colOff>
      <xdr:row>30</xdr:row>
      <xdr:rowOff>182094</xdr:rowOff>
    </xdr:to>
    <xdr:pic>
      <xdr:nvPicPr>
        <xdr:cNvPr id="22" name="Рисунок 1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34" y="8988446"/>
          <a:ext cx="1543671" cy="1480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591701</xdr:colOff>
      <xdr:row>9</xdr:row>
      <xdr:rowOff>49361</xdr:rowOff>
    </xdr:from>
    <xdr:to>
      <xdr:col>0</xdr:col>
      <xdr:colOff>1558871</xdr:colOff>
      <xdr:row>10</xdr:row>
      <xdr:rowOff>434446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08630" y="2540826"/>
          <a:ext cx="933311" cy="967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1055076</xdr:colOff>
      <xdr:row>54</xdr:row>
      <xdr:rowOff>336177</xdr:rowOff>
    </xdr:from>
    <xdr:to>
      <xdr:col>0</xdr:col>
      <xdr:colOff>1608478</xdr:colOff>
      <xdr:row>57</xdr:row>
      <xdr:rowOff>203083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B27E197-5386-4422-B806-3B9D3DECA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076" y="18624177"/>
          <a:ext cx="553402" cy="921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977497</xdr:colOff>
      <xdr:row>61</xdr:row>
      <xdr:rowOff>77579</xdr:rowOff>
    </xdr:from>
    <xdr:to>
      <xdr:col>0</xdr:col>
      <xdr:colOff>1711914</xdr:colOff>
      <xdr:row>64</xdr:row>
      <xdr:rowOff>288090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1D2AB21E-3036-4460-8E31-2601AC80E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497" y="20827425"/>
          <a:ext cx="734417" cy="1265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67</xdr:row>
      <xdr:rowOff>11906</xdr:rowOff>
    </xdr:from>
    <xdr:to>
      <xdr:col>0</xdr:col>
      <xdr:colOff>1342548</xdr:colOff>
      <xdr:row>69</xdr:row>
      <xdr:rowOff>344145</xdr:rowOff>
    </xdr:to>
    <xdr:pic>
      <xdr:nvPicPr>
        <xdr:cNvPr id="26" name="Рисунок 1">
          <a:extLst>
            <a:ext uri="{FF2B5EF4-FFF2-40B4-BE49-F238E27FC236}">
              <a16:creationId xmlns:a16="http://schemas.microsoft.com/office/drawing/2014/main" id="{EA2ED58D-80C2-42A3-96B7-4C016A4C2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3244286"/>
          <a:ext cx="866298" cy="1035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460254</xdr:colOff>
      <xdr:row>71</xdr:row>
      <xdr:rowOff>95252</xdr:rowOff>
    </xdr:from>
    <xdr:to>
      <xdr:col>0</xdr:col>
      <xdr:colOff>1448752</xdr:colOff>
      <xdr:row>74</xdr:row>
      <xdr:rowOff>191269</xdr:rowOff>
    </xdr:to>
    <xdr:pic>
      <xdr:nvPicPr>
        <xdr:cNvPr id="27" name="Рисунок 1">
          <a:extLst>
            <a:ext uri="{FF2B5EF4-FFF2-40B4-BE49-F238E27FC236}">
              <a16:creationId xmlns:a16="http://schemas.microsoft.com/office/drawing/2014/main" id="{2BB42428-570B-4DBF-85B9-18B94CECF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254" y="24734401"/>
          <a:ext cx="988498" cy="1151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202407</xdr:colOff>
      <xdr:row>76</xdr:row>
      <xdr:rowOff>226219</xdr:rowOff>
    </xdr:from>
    <xdr:to>
      <xdr:col>0</xdr:col>
      <xdr:colOff>1677904</xdr:colOff>
      <xdr:row>80</xdr:row>
      <xdr:rowOff>190499</xdr:rowOff>
    </xdr:to>
    <xdr:pic>
      <xdr:nvPicPr>
        <xdr:cNvPr id="28" name="Рисунок 13">
          <a:extLst>
            <a:ext uri="{FF2B5EF4-FFF2-40B4-BE49-F238E27FC236}">
              <a16:creationId xmlns:a16="http://schemas.microsoft.com/office/drawing/2014/main" id="{974FE4CE-1FBC-419C-9712-F066C6BB3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7" y="26623830"/>
          <a:ext cx="1475497" cy="137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552671</xdr:colOff>
      <xdr:row>85</xdr:row>
      <xdr:rowOff>55615</xdr:rowOff>
    </xdr:from>
    <xdr:to>
      <xdr:col>0</xdr:col>
      <xdr:colOff>1264658</xdr:colOff>
      <xdr:row>86</xdr:row>
      <xdr:rowOff>345438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64D91BC-A387-4511-BDBD-2A98C68CD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853630">
          <a:off x="559461" y="29590979"/>
          <a:ext cx="698407" cy="711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525723</xdr:colOff>
      <xdr:row>82</xdr:row>
      <xdr:rowOff>134570</xdr:rowOff>
    </xdr:from>
    <xdr:to>
      <xdr:col>0</xdr:col>
      <xdr:colOff>1231481</xdr:colOff>
      <xdr:row>84</xdr:row>
      <xdr:rowOff>94565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3BF23BA-68AE-4601-8B00-A8B7E7E0D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23" y="28621648"/>
          <a:ext cx="705758" cy="663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395288</xdr:colOff>
      <xdr:row>89</xdr:row>
      <xdr:rowOff>78104</xdr:rowOff>
    </xdr:from>
    <xdr:to>
      <xdr:col>0</xdr:col>
      <xdr:colOff>1494520</xdr:colOff>
      <xdr:row>90</xdr:row>
      <xdr:rowOff>305186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DFB100B-E674-4920-A6FA-96B9EC03B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41035" y="30876444"/>
          <a:ext cx="607738" cy="109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402909</xdr:colOff>
      <xdr:row>91</xdr:row>
      <xdr:rowOff>80014</xdr:rowOff>
    </xdr:from>
    <xdr:to>
      <xdr:col>0</xdr:col>
      <xdr:colOff>1485904</xdr:colOff>
      <xdr:row>92</xdr:row>
      <xdr:rowOff>333763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19DD663-A47C-4B76-AB16-582253EED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27204" y="31661116"/>
          <a:ext cx="634405" cy="108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461839</xdr:colOff>
      <xdr:row>87</xdr:row>
      <xdr:rowOff>125639</xdr:rowOff>
    </xdr:from>
    <xdr:to>
      <xdr:col>0</xdr:col>
      <xdr:colOff>1403087</xdr:colOff>
      <xdr:row>88</xdr:row>
      <xdr:rowOff>335616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3385071F-1FA7-492D-8442-9334A410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489842">
          <a:off x="628354" y="30204663"/>
          <a:ext cx="608217" cy="941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1005840</xdr:colOff>
      <xdr:row>8</xdr:row>
      <xdr:rowOff>0</xdr:rowOff>
    </xdr:from>
    <xdr:to>
      <xdr:col>0</xdr:col>
      <xdr:colOff>1005840</xdr:colOff>
      <xdr:row>9</xdr:row>
      <xdr:rowOff>342900</xdr:rowOff>
    </xdr:to>
    <xdr:pic>
      <xdr:nvPicPr>
        <xdr:cNvPr id="11392" name="Рисунок 104" descr="MC.101.06.tif">
          <a:extLst>
            <a:ext uri="{FF2B5EF4-FFF2-40B4-BE49-F238E27FC236}">
              <a16:creationId xmlns:a16="http://schemas.microsoft.com/office/drawing/2014/main" id="{00000000-0008-0000-0200-00008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5840" y="2133600"/>
          <a:ext cx="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118</xdr:row>
      <xdr:rowOff>236220</xdr:rowOff>
    </xdr:from>
    <xdr:to>
      <xdr:col>0</xdr:col>
      <xdr:colOff>1569720</xdr:colOff>
      <xdr:row>121</xdr:row>
      <xdr:rowOff>259080</xdr:rowOff>
    </xdr:to>
    <xdr:pic>
      <xdr:nvPicPr>
        <xdr:cNvPr id="11393" name="Рисунок 187" descr="DSCF0203 拷贝.jpg">
          <a:extLst>
            <a:ext uri="{FF2B5EF4-FFF2-40B4-BE49-F238E27FC236}">
              <a16:creationId xmlns:a16="http://schemas.microsoft.com/office/drawing/2014/main" id="{00000000-0008-0000-0200-00008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0896540"/>
          <a:ext cx="1264920" cy="1074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124</xdr:row>
      <xdr:rowOff>228600</xdr:rowOff>
    </xdr:from>
    <xdr:to>
      <xdr:col>0</xdr:col>
      <xdr:colOff>1638300</xdr:colOff>
      <xdr:row>127</xdr:row>
      <xdr:rowOff>175260</xdr:rowOff>
    </xdr:to>
    <xdr:pic>
      <xdr:nvPicPr>
        <xdr:cNvPr id="11394" name="Рисунок 188" descr="DSCF0195 拷贝.jpg">
          <a:extLst>
            <a:ext uri="{FF2B5EF4-FFF2-40B4-BE49-F238E27FC236}">
              <a16:creationId xmlns:a16="http://schemas.microsoft.com/office/drawing/2014/main" id="{00000000-0008-0000-0200-00008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42992040"/>
          <a:ext cx="128778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129</xdr:row>
      <xdr:rowOff>45720</xdr:rowOff>
    </xdr:from>
    <xdr:to>
      <xdr:col>0</xdr:col>
      <xdr:colOff>1577340</xdr:colOff>
      <xdr:row>131</xdr:row>
      <xdr:rowOff>304800</xdr:rowOff>
    </xdr:to>
    <xdr:pic>
      <xdr:nvPicPr>
        <xdr:cNvPr id="11395" name="Рисунок 189" descr="DSCF0199 拷贝.jpg">
          <a:extLst>
            <a:ext uri="{FF2B5EF4-FFF2-40B4-BE49-F238E27FC236}">
              <a16:creationId xmlns:a16="http://schemas.microsoft.com/office/drawing/2014/main" id="{00000000-0008-0000-0200-00008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4561760"/>
          <a:ext cx="119634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132</xdr:row>
      <xdr:rowOff>38100</xdr:rowOff>
    </xdr:from>
    <xdr:to>
      <xdr:col>0</xdr:col>
      <xdr:colOff>1584960</xdr:colOff>
      <xdr:row>134</xdr:row>
      <xdr:rowOff>312420</xdr:rowOff>
    </xdr:to>
    <xdr:pic>
      <xdr:nvPicPr>
        <xdr:cNvPr id="11396" name="Рисунок 190" descr="DSCF0212 拷贝.jpg">
          <a:extLst>
            <a:ext uri="{FF2B5EF4-FFF2-40B4-BE49-F238E27FC236}">
              <a16:creationId xmlns:a16="http://schemas.microsoft.com/office/drawing/2014/main" id="{00000000-0008-0000-0200-00008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45605700"/>
          <a:ext cx="121158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135</xdr:row>
      <xdr:rowOff>22860</xdr:rowOff>
    </xdr:from>
    <xdr:to>
      <xdr:col>0</xdr:col>
      <xdr:colOff>1615440</xdr:colOff>
      <xdr:row>137</xdr:row>
      <xdr:rowOff>281940</xdr:rowOff>
    </xdr:to>
    <xdr:pic>
      <xdr:nvPicPr>
        <xdr:cNvPr id="11397" name="Рисунок 191" descr="DSCF0219 拷贝.jpg">
          <a:extLst>
            <a:ext uri="{FF2B5EF4-FFF2-40B4-BE49-F238E27FC236}">
              <a16:creationId xmlns:a16="http://schemas.microsoft.com/office/drawing/2014/main" id="{00000000-0008-0000-0200-00008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6642020"/>
          <a:ext cx="131064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138</xdr:row>
      <xdr:rowOff>45720</xdr:rowOff>
    </xdr:from>
    <xdr:to>
      <xdr:col>0</xdr:col>
      <xdr:colOff>1501140</xdr:colOff>
      <xdr:row>140</xdr:row>
      <xdr:rowOff>274320</xdr:rowOff>
    </xdr:to>
    <xdr:pic>
      <xdr:nvPicPr>
        <xdr:cNvPr id="11398" name="Рисунок 192" descr="DSCF0205 拷贝.jpg">
          <a:extLst>
            <a:ext uri="{FF2B5EF4-FFF2-40B4-BE49-F238E27FC236}">
              <a16:creationId xmlns:a16="http://schemas.microsoft.com/office/drawing/2014/main" id="{00000000-0008-0000-0200-00008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47716440"/>
          <a:ext cx="12192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141</xdr:row>
      <xdr:rowOff>22860</xdr:rowOff>
    </xdr:from>
    <xdr:to>
      <xdr:col>0</xdr:col>
      <xdr:colOff>1531620</xdr:colOff>
      <xdr:row>143</xdr:row>
      <xdr:rowOff>297180</xdr:rowOff>
    </xdr:to>
    <xdr:pic>
      <xdr:nvPicPr>
        <xdr:cNvPr id="11399" name="Рисунок 193" descr="DSCF0217 拷贝.jpg">
          <a:extLst>
            <a:ext uri="{FF2B5EF4-FFF2-40B4-BE49-F238E27FC236}">
              <a16:creationId xmlns:a16="http://schemas.microsoft.com/office/drawing/2014/main" id="{00000000-0008-0000-0200-00008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48745140"/>
          <a:ext cx="126492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472440</xdr:colOff>
      <xdr:row>62</xdr:row>
      <xdr:rowOff>220980</xdr:rowOff>
    </xdr:from>
    <xdr:to>
      <xdr:col>0</xdr:col>
      <xdr:colOff>1440180</xdr:colOff>
      <xdr:row>65</xdr:row>
      <xdr:rowOff>45720</xdr:rowOff>
    </xdr:to>
    <xdr:pic>
      <xdr:nvPicPr>
        <xdr:cNvPr id="11400" name="Рисунок 194" descr="DSCF0144 拷贝.jpg">
          <a:extLst>
            <a:ext uri="{FF2B5EF4-FFF2-40B4-BE49-F238E27FC236}">
              <a16:creationId xmlns:a16="http://schemas.microsoft.com/office/drawing/2014/main" id="{00000000-0008-0000-0200-00008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" y="21252180"/>
          <a:ext cx="96774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71</xdr:row>
      <xdr:rowOff>198120</xdr:rowOff>
    </xdr:from>
    <xdr:to>
      <xdr:col>0</xdr:col>
      <xdr:colOff>1424940</xdr:colOff>
      <xdr:row>74</xdr:row>
      <xdr:rowOff>0</xdr:rowOff>
    </xdr:to>
    <xdr:pic>
      <xdr:nvPicPr>
        <xdr:cNvPr id="11401" name="Рисунок 195" descr="DSCF0125 拷贝.jpg">
          <a:extLst>
            <a:ext uri="{FF2B5EF4-FFF2-40B4-BE49-F238E27FC236}">
              <a16:creationId xmlns:a16="http://schemas.microsoft.com/office/drawing/2014/main" id="{00000000-0008-0000-0200-00008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24384000"/>
          <a:ext cx="86868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146</xdr:row>
      <xdr:rowOff>342900</xdr:rowOff>
    </xdr:from>
    <xdr:to>
      <xdr:col>0</xdr:col>
      <xdr:colOff>1501140</xdr:colOff>
      <xdr:row>149</xdr:row>
      <xdr:rowOff>251460</xdr:rowOff>
    </xdr:to>
    <xdr:pic>
      <xdr:nvPicPr>
        <xdr:cNvPr id="11402" name="Рисунок 196" descr="DSCF0187 拷贝.jpg">
          <a:extLst>
            <a:ext uri="{FF2B5EF4-FFF2-40B4-BE49-F238E27FC236}">
              <a16:creationId xmlns:a16="http://schemas.microsoft.com/office/drawing/2014/main" id="{00000000-0008-0000-0200-00008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50817780"/>
          <a:ext cx="92964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153</xdr:row>
      <xdr:rowOff>182880</xdr:rowOff>
    </xdr:from>
    <xdr:to>
      <xdr:col>0</xdr:col>
      <xdr:colOff>1478280</xdr:colOff>
      <xdr:row>156</xdr:row>
      <xdr:rowOff>68580</xdr:rowOff>
    </xdr:to>
    <xdr:pic>
      <xdr:nvPicPr>
        <xdr:cNvPr id="11403" name="Рисунок 197" descr="DSCF0184 拷贝.jpg">
          <a:extLst>
            <a:ext uri="{FF2B5EF4-FFF2-40B4-BE49-F238E27FC236}">
              <a16:creationId xmlns:a16="http://schemas.microsoft.com/office/drawing/2014/main" id="{00000000-0008-0000-0200-00008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53111400"/>
          <a:ext cx="96012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480060</xdr:colOff>
      <xdr:row>161</xdr:row>
      <xdr:rowOff>45720</xdr:rowOff>
    </xdr:from>
    <xdr:to>
      <xdr:col>0</xdr:col>
      <xdr:colOff>1348740</xdr:colOff>
      <xdr:row>163</xdr:row>
      <xdr:rowOff>274320</xdr:rowOff>
    </xdr:to>
    <xdr:pic>
      <xdr:nvPicPr>
        <xdr:cNvPr id="11404" name="Рисунок 198" descr="DSCF0193 拷贝.jpg">
          <a:extLst>
            <a:ext uri="{FF2B5EF4-FFF2-40B4-BE49-F238E27FC236}">
              <a16:creationId xmlns:a16="http://schemas.microsoft.com/office/drawing/2014/main" id="{00000000-0008-0000-0200-00008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" y="55778400"/>
          <a:ext cx="86868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164</xdr:row>
      <xdr:rowOff>68580</xdr:rowOff>
    </xdr:from>
    <xdr:to>
      <xdr:col>0</xdr:col>
      <xdr:colOff>1470660</xdr:colOff>
      <xdr:row>166</xdr:row>
      <xdr:rowOff>281940</xdr:rowOff>
    </xdr:to>
    <xdr:pic>
      <xdr:nvPicPr>
        <xdr:cNvPr id="11405" name="Рисунок 199" descr="DSCF0208 拷贝.jpg">
          <a:extLst>
            <a:ext uri="{FF2B5EF4-FFF2-40B4-BE49-F238E27FC236}">
              <a16:creationId xmlns:a16="http://schemas.microsoft.com/office/drawing/2014/main" id="{00000000-0008-0000-0200-00008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56852820"/>
          <a:ext cx="105156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480060</xdr:colOff>
      <xdr:row>81</xdr:row>
      <xdr:rowOff>205740</xdr:rowOff>
    </xdr:from>
    <xdr:to>
      <xdr:col>0</xdr:col>
      <xdr:colOff>1501140</xdr:colOff>
      <xdr:row>84</xdr:row>
      <xdr:rowOff>38100</xdr:rowOff>
    </xdr:to>
    <xdr:pic>
      <xdr:nvPicPr>
        <xdr:cNvPr id="11406" name="Рисунок 200" descr="DSCF0126 拷贝.jpg">
          <a:extLst>
            <a:ext uri="{FF2B5EF4-FFF2-40B4-BE49-F238E27FC236}">
              <a16:creationId xmlns:a16="http://schemas.microsoft.com/office/drawing/2014/main" id="{00000000-0008-0000-0200-00008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" y="27896820"/>
          <a:ext cx="102108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92</xdr:row>
      <xdr:rowOff>83820</xdr:rowOff>
    </xdr:from>
    <xdr:to>
      <xdr:col>0</xdr:col>
      <xdr:colOff>1691640</xdr:colOff>
      <xdr:row>95</xdr:row>
      <xdr:rowOff>175260</xdr:rowOff>
    </xdr:to>
    <xdr:pic>
      <xdr:nvPicPr>
        <xdr:cNvPr id="11407" name="Рисунок 201" descr="DSCF0139 拷贝.jpg">
          <a:extLst>
            <a:ext uri="{FF2B5EF4-FFF2-40B4-BE49-F238E27FC236}">
              <a16:creationId xmlns:a16="http://schemas.microsoft.com/office/drawing/2014/main" id="{00000000-0008-0000-0200-00008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" y="31630620"/>
          <a:ext cx="12573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212</xdr:row>
      <xdr:rowOff>7620</xdr:rowOff>
    </xdr:from>
    <xdr:to>
      <xdr:col>0</xdr:col>
      <xdr:colOff>1485900</xdr:colOff>
      <xdr:row>215</xdr:row>
      <xdr:rowOff>114300</xdr:rowOff>
    </xdr:to>
    <xdr:pic>
      <xdr:nvPicPr>
        <xdr:cNvPr id="11408" name="Рисунок 202" descr="DSCF0129 拷贝.jpg">
          <a:extLst>
            <a:ext uri="{FF2B5EF4-FFF2-40B4-BE49-F238E27FC236}">
              <a16:creationId xmlns:a16="http://schemas.microsoft.com/office/drawing/2014/main" id="{00000000-0008-0000-0200-00009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73266300"/>
          <a:ext cx="112776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107</xdr:row>
      <xdr:rowOff>99060</xdr:rowOff>
    </xdr:from>
    <xdr:to>
      <xdr:col>0</xdr:col>
      <xdr:colOff>1653540</xdr:colOff>
      <xdr:row>111</xdr:row>
      <xdr:rowOff>53340</xdr:rowOff>
    </xdr:to>
    <xdr:pic>
      <xdr:nvPicPr>
        <xdr:cNvPr id="11409" name="Рисунок 203" descr="DSCF0140 拷贝.jpg">
          <a:extLst>
            <a:ext uri="{FF2B5EF4-FFF2-40B4-BE49-F238E27FC236}">
              <a16:creationId xmlns:a16="http://schemas.microsoft.com/office/drawing/2014/main" id="{00000000-0008-0000-0200-00009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36903660"/>
          <a:ext cx="1272540" cy="1356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548640</xdr:colOff>
      <xdr:row>32</xdr:row>
      <xdr:rowOff>304800</xdr:rowOff>
    </xdr:from>
    <xdr:to>
      <xdr:col>0</xdr:col>
      <xdr:colOff>1348740</xdr:colOff>
      <xdr:row>35</xdr:row>
      <xdr:rowOff>68580</xdr:rowOff>
    </xdr:to>
    <xdr:pic>
      <xdr:nvPicPr>
        <xdr:cNvPr id="11410" name="Рисунок 204" descr="DSCF0135 拷贝.jpg">
          <a:extLst>
            <a:ext uri="{FF2B5EF4-FFF2-40B4-BE49-F238E27FC236}">
              <a16:creationId xmlns:a16="http://schemas.microsoft.com/office/drawing/2014/main" id="{00000000-0008-0000-0200-00009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95110">
          <a:off x="548640" y="10820400"/>
          <a:ext cx="80010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586740</xdr:colOff>
      <xdr:row>41</xdr:row>
      <xdr:rowOff>281940</xdr:rowOff>
    </xdr:from>
    <xdr:to>
      <xdr:col>0</xdr:col>
      <xdr:colOff>1394460</xdr:colOff>
      <xdr:row>44</xdr:row>
      <xdr:rowOff>45720</xdr:rowOff>
    </xdr:to>
    <xdr:pic>
      <xdr:nvPicPr>
        <xdr:cNvPr id="11411" name="Рисунок 205" descr="DSCF0123 拷贝.jpg">
          <a:extLst>
            <a:ext uri="{FF2B5EF4-FFF2-40B4-BE49-F238E27FC236}">
              <a16:creationId xmlns:a16="http://schemas.microsoft.com/office/drawing/2014/main" id="{00000000-0008-0000-0200-00009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" y="13952220"/>
          <a:ext cx="80772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37</xdr:row>
      <xdr:rowOff>152400</xdr:rowOff>
    </xdr:from>
    <xdr:to>
      <xdr:col>0</xdr:col>
      <xdr:colOff>1318260</xdr:colOff>
      <xdr:row>39</xdr:row>
      <xdr:rowOff>182880</xdr:rowOff>
    </xdr:to>
    <xdr:pic>
      <xdr:nvPicPr>
        <xdr:cNvPr id="11412" name="Рисунок 206" descr="DSCF0123 拷贝.jpg">
          <a:extLst>
            <a:ext uri="{FF2B5EF4-FFF2-40B4-BE49-F238E27FC236}">
              <a16:creationId xmlns:a16="http://schemas.microsoft.com/office/drawing/2014/main" id="{00000000-0008-0000-0200-00009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2420600"/>
          <a:ext cx="67056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548640</xdr:colOff>
      <xdr:row>57</xdr:row>
      <xdr:rowOff>129540</xdr:rowOff>
    </xdr:from>
    <xdr:to>
      <xdr:col>0</xdr:col>
      <xdr:colOff>1341120</xdr:colOff>
      <xdr:row>59</xdr:row>
      <xdr:rowOff>182880</xdr:rowOff>
    </xdr:to>
    <xdr:pic>
      <xdr:nvPicPr>
        <xdr:cNvPr id="11413" name="Рисунок 207" descr="DSCF0214 拷贝.jpg">
          <a:extLst>
            <a:ext uri="{FF2B5EF4-FFF2-40B4-BE49-F238E27FC236}">
              <a16:creationId xmlns:a16="http://schemas.microsoft.com/office/drawing/2014/main" id="{00000000-0008-0000-0200-00009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8640" y="19408140"/>
          <a:ext cx="79248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525780</xdr:colOff>
      <xdr:row>48</xdr:row>
      <xdr:rowOff>121920</xdr:rowOff>
    </xdr:from>
    <xdr:to>
      <xdr:col>0</xdr:col>
      <xdr:colOff>1303020</xdr:colOff>
      <xdr:row>51</xdr:row>
      <xdr:rowOff>83820</xdr:rowOff>
    </xdr:to>
    <xdr:pic>
      <xdr:nvPicPr>
        <xdr:cNvPr id="11414" name="Рисунок 208" descr="DSCF0133.jpg">
          <a:extLst>
            <a:ext uri="{FF2B5EF4-FFF2-40B4-BE49-F238E27FC236}">
              <a16:creationId xmlns:a16="http://schemas.microsoft.com/office/drawing/2014/main" id="{00000000-0008-0000-0200-00009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5780" y="16245840"/>
          <a:ext cx="77724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53</xdr:row>
      <xdr:rowOff>68580</xdr:rowOff>
    </xdr:from>
    <xdr:to>
      <xdr:col>0</xdr:col>
      <xdr:colOff>1242060</xdr:colOff>
      <xdr:row>55</xdr:row>
      <xdr:rowOff>281940</xdr:rowOff>
    </xdr:to>
    <xdr:pic>
      <xdr:nvPicPr>
        <xdr:cNvPr id="11415" name="Рисунок 209" descr="DSCF0134 拷贝.jpg">
          <a:extLst>
            <a:ext uri="{FF2B5EF4-FFF2-40B4-BE49-F238E27FC236}">
              <a16:creationId xmlns:a16="http://schemas.microsoft.com/office/drawing/2014/main" id="{00000000-0008-0000-0200-00009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020" y="17945100"/>
          <a:ext cx="70104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169</xdr:row>
      <xdr:rowOff>205740</xdr:rowOff>
    </xdr:from>
    <xdr:to>
      <xdr:col>0</xdr:col>
      <xdr:colOff>1744980</xdr:colOff>
      <xdr:row>172</xdr:row>
      <xdr:rowOff>236220</xdr:rowOff>
    </xdr:to>
    <xdr:pic>
      <xdr:nvPicPr>
        <xdr:cNvPr id="11416" name="Рисунок 210" descr="DSCF0159 拷贝.jpg">
          <a:extLst>
            <a:ext uri="{FF2B5EF4-FFF2-40B4-BE49-F238E27FC236}">
              <a16:creationId xmlns:a16="http://schemas.microsoft.com/office/drawing/2014/main" id="{00000000-0008-0000-0200-00009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58742580"/>
          <a:ext cx="1447800" cy="1082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178</xdr:row>
      <xdr:rowOff>342900</xdr:rowOff>
    </xdr:from>
    <xdr:to>
      <xdr:col>0</xdr:col>
      <xdr:colOff>1744980</xdr:colOff>
      <xdr:row>181</xdr:row>
      <xdr:rowOff>312420</xdr:rowOff>
    </xdr:to>
    <xdr:pic>
      <xdr:nvPicPr>
        <xdr:cNvPr id="11417" name="Рисунок 211" descr="DSCF0160 拷贝.jpg">
          <a:extLst>
            <a:ext uri="{FF2B5EF4-FFF2-40B4-BE49-F238E27FC236}">
              <a16:creationId xmlns:a16="http://schemas.microsoft.com/office/drawing/2014/main" id="{00000000-0008-0000-0200-00009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62034420"/>
          <a:ext cx="1531620" cy="1021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222</xdr:row>
      <xdr:rowOff>99060</xdr:rowOff>
    </xdr:from>
    <xdr:to>
      <xdr:col>0</xdr:col>
      <xdr:colOff>1348740</xdr:colOff>
      <xdr:row>224</xdr:row>
      <xdr:rowOff>220980</xdr:rowOff>
    </xdr:to>
    <xdr:pic>
      <xdr:nvPicPr>
        <xdr:cNvPr id="11418" name="Рисунок 212" descr="DSCF0150 拷贝.jpg">
          <a:extLst>
            <a:ext uri="{FF2B5EF4-FFF2-40B4-BE49-F238E27FC236}">
              <a16:creationId xmlns:a16="http://schemas.microsoft.com/office/drawing/2014/main" id="{00000000-0008-0000-0200-00009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831601">
          <a:off x="464820" y="76862940"/>
          <a:ext cx="883920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225</xdr:row>
      <xdr:rowOff>45720</xdr:rowOff>
    </xdr:from>
    <xdr:to>
      <xdr:col>0</xdr:col>
      <xdr:colOff>1607820</xdr:colOff>
      <xdr:row>227</xdr:row>
      <xdr:rowOff>281940</xdr:rowOff>
    </xdr:to>
    <xdr:pic>
      <xdr:nvPicPr>
        <xdr:cNvPr id="11419" name="Рисунок 214" descr="DSCF0385 拷贝.jpg">
          <a:extLst>
            <a:ext uri="{FF2B5EF4-FFF2-40B4-BE49-F238E27FC236}">
              <a16:creationId xmlns:a16="http://schemas.microsoft.com/office/drawing/2014/main" id="{00000000-0008-0000-0200-00009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77861160"/>
          <a:ext cx="122682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230</xdr:row>
      <xdr:rowOff>160020</xdr:rowOff>
    </xdr:from>
    <xdr:to>
      <xdr:col>0</xdr:col>
      <xdr:colOff>1706880</xdr:colOff>
      <xdr:row>233</xdr:row>
      <xdr:rowOff>312420</xdr:rowOff>
    </xdr:to>
    <xdr:pic>
      <xdr:nvPicPr>
        <xdr:cNvPr id="11420" name="Рисунок 215" descr="DSCF0154 拷贝.jpg">
          <a:extLst>
            <a:ext uri="{FF2B5EF4-FFF2-40B4-BE49-F238E27FC236}">
              <a16:creationId xmlns:a16="http://schemas.microsoft.com/office/drawing/2014/main" id="{00000000-0008-0000-0200-00009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466861">
          <a:off x="144780" y="79728060"/>
          <a:ext cx="156210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239</xdr:row>
      <xdr:rowOff>274320</xdr:rowOff>
    </xdr:from>
    <xdr:to>
      <xdr:col>0</xdr:col>
      <xdr:colOff>1623060</xdr:colOff>
      <xdr:row>243</xdr:row>
      <xdr:rowOff>99060</xdr:rowOff>
    </xdr:to>
    <xdr:pic>
      <xdr:nvPicPr>
        <xdr:cNvPr id="11421" name="Рисунок 216" descr="DSCF0156 拷贝.jpg">
          <a:extLst>
            <a:ext uri="{FF2B5EF4-FFF2-40B4-BE49-F238E27FC236}">
              <a16:creationId xmlns:a16="http://schemas.microsoft.com/office/drawing/2014/main" id="{00000000-0008-0000-0200-00009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580434">
          <a:off x="175260" y="82997040"/>
          <a:ext cx="1447800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246</xdr:row>
      <xdr:rowOff>281940</xdr:rowOff>
    </xdr:from>
    <xdr:to>
      <xdr:col>0</xdr:col>
      <xdr:colOff>1607820</xdr:colOff>
      <xdr:row>250</xdr:row>
      <xdr:rowOff>99060</xdr:rowOff>
    </xdr:to>
    <xdr:pic>
      <xdr:nvPicPr>
        <xdr:cNvPr id="11422" name="Рисунок 217" descr="DSCF0149 拷贝.jpg">
          <a:extLst>
            <a:ext uri="{FF2B5EF4-FFF2-40B4-BE49-F238E27FC236}">
              <a16:creationId xmlns:a16="http://schemas.microsoft.com/office/drawing/2014/main" id="{00000000-0008-0000-0200-00009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85458300"/>
          <a:ext cx="147066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253365</xdr:colOff>
      <xdr:row>0</xdr:row>
      <xdr:rowOff>127635</xdr:rowOff>
    </xdr:from>
    <xdr:to>
      <xdr:col>0</xdr:col>
      <xdr:colOff>1666597</xdr:colOff>
      <xdr:row>4</xdr:row>
      <xdr:rowOff>99285</xdr:rowOff>
    </xdr:to>
    <xdr:pic>
      <xdr:nvPicPr>
        <xdr:cNvPr id="11423" name="Рисунок 17" descr="logo.tif">
          <a:extLst>
            <a:ext uri="{FF2B5EF4-FFF2-40B4-BE49-F238E27FC236}">
              <a16:creationId xmlns:a16="http://schemas.microsoft.com/office/drawing/2014/main" id="{00000000-0008-0000-0200-00009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3365" y="127635"/>
          <a:ext cx="1413232" cy="10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</xdr:colOff>
      <xdr:row>191</xdr:row>
      <xdr:rowOff>22860</xdr:rowOff>
    </xdr:from>
    <xdr:to>
      <xdr:col>0</xdr:col>
      <xdr:colOff>1714500</xdr:colOff>
      <xdr:row>194</xdr:row>
      <xdr:rowOff>83820</xdr:rowOff>
    </xdr:to>
    <xdr:pic>
      <xdr:nvPicPr>
        <xdr:cNvPr id="11424" name="Рисунок 211" descr="DSCF0160 拷贝.jpg">
          <a:extLst>
            <a:ext uri="{FF2B5EF4-FFF2-40B4-BE49-F238E27FC236}">
              <a16:creationId xmlns:a16="http://schemas.microsoft.com/office/drawing/2014/main" id="{00000000-0008-0000-0200-0000A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66271140"/>
          <a:ext cx="1653540" cy="1112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199</xdr:row>
      <xdr:rowOff>251460</xdr:rowOff>
    </xdr:from>
    <xdr:to>
      <xdr:col>0</xdr:col>
      <xdr:colOff>1790700</xdr:colOff>
      <xdr:row>203</xdr:row>
      <xdr:rowOff>22860</xdr:rowOff>
    </xdr:to>
    <xdr:pic>
      <xdr:nvPicPr>
        <xdr:cNvPr id="11425" name="Рисунок 211" descr="DSCF0160 拷贝.jpg">
          <a:extLst>
            <a:ext uri="{FF2B5EF4-FFF2-40B4-BE49-F238E27FC236}">
              <a16:creationId xmlns:a16="http://schemas.microsoft.com/office/drawing/2014/main" id="{00000000-0008-0000-0200-0000A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69303900"/>
          <a:ext cx="169164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9</xdr:row>
      <xdr:rowOff>281940</xdr:rowOff>
    </xdr:from>
    <xdr:to>
      <xdr:col>0</xdr:col>
      <xdr:colOff>1722120</xdr:colOff>
      <xdr:row>14</xdr:row>
      <xdr:rowOff>53340</xdr:rowOff>
    </xdr:to>
    <xdr:pic>
      <xdr:nvPicPr>
        <xdr:cNvPr id="11426" name="Рисунок 40" descr="BF.501.png">
          <a:extLst>
            <a:ext uri="{FF2B5EF4-FFF2-40B4-BE49-F238E27FC236}">
              <a16:creationId xmlns:a16="http://schemas.microsoft.com/office/drawing/2014/main" id="{00000000-0008-0000-0200-0000A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60020" y="2735580"/>
          <a:ext cx="15621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15</xdr:row>
      <xdr:rowOff>68580</xdr:rowOff>
    </xdr:from>
    <xdr:to>
      <xdr:col>0</xdr:col>
      <xdr:colOff>1813560</xdr:colOff>
      <xdr:row>18</xdr:row>
      <xdr:rowOff>198120</xdr:rowOff>
    </xdr:to>
    <xdr:pic>
      <xdr:nvPicPr>
        <xdr:cNvPr id="11427" name="Рисунок 41" descr="BF502.png">
          <a:extLst>
            <a:ext uri="{FF2B5EF4-FFF2-40B4-BE49-F238E27FC236}">
              <a16:creationId xmlns:a16="http://schemas.microsoft.com/office/drawing/2014/main" id="{00000000-0008-0000-0200-0000A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4625340"/>
          <a:ext cx="154686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158</xdr:row>
      <xdr:rowOff>30480</xdr:rowOff>
    </xdr:from>
    <xdr:to>
      <xdr:col>0</xdr:col>
      <xdr:colOff>1379220</xdr:colOff>
      <xdr:row>160</xdr:row>
      <xdr:rowOff>297180</xdr:rowOff>
    </xdr:to>
    <xdr:pic>
      <xdr:nvPicPr>
        <xdr:cNvPr id="11429" name="Рисунок 38" descr="BF.535.tif">
          <a:extLst>
            <a:ext uri="{FF2B5EF4-FFF2-40B4-BE49-F238E27FC236}">
              <a16:creationId xmlns:a16="http://schemas.microsoft.com/office/drawing/2014/main" id="{00000000-0008-0000-0200-0000A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0520" y="54711600"/>
          <a:ext cx="102870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24</xdr:row>
      <xdr:rowOff>152400</xdr:rowOff>
    </xdr:from>
    <xdr:to>
      <xdr:col>0</xdr:col>
      <xdr:colOff>1813560</xdr:colOff>
      <xdr:row>29</xdr:row>
      <xdr:rowOff>182880</xdr:rowOff>
    </xdr:to>
    <xdr:pic>
      <xdr:nvPicPr>
        <xdr:cNvPr id="11430" name="Рисунок 39" descr="22.png">
          <a:extLst>
            <a:ext uri="{FF2B5EF4-FFF2-40B4-BE49-F238E27FC236}">
              <a16:creationId xmlns:a16="http://schemas.microsoft.com/office/drawing/2014/main" id="{00000000-0008-0000-0200-0000A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7863840"/>
          <a:ext cx="1790700" cy="1783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20</xdr:row>
      <xdr:rowOff>47624</xdr:rowOff>
    </xdr:from>
    <xdr:to>
      <xdr:col>0</xdr:col>
      <xdr:colOff>1566212</xdr:colOff>
      <xdr:row>22</xdr:row>
      <xdr:rowOff>299465</xdr:rowOff>
    </xdr:to>
    <xdr:pic>
      <xdr:nvPicPr>
        <xdr:cNvPr id="41" name="Рисунок 40" descr="BF.301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6391274"/>
          <a:ext cx="1147112" cy="956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1005840</xdr:colOff>
      <xdr:row>8</xdr:row>
      <xdr:rowOff>0</xdr:rowOff>
    </xdr:from>
    <xdr:to>
      <xdr:col>0</xdr:col>
      <xdr:colOff>1005840</xdr:colOff>
      <xdr:row>9</xdr:row>
      <xdr:rowOff>342900</xdr:rowOff>
    </xdr:to>
    <xdr:pic>
      <xdr:nvPicPr>
        <xdr:cNvPr id="2" name="Рисунок 104" descr="MC.101.06.tif">
          <a:extLst>
            <a:ext uri="{FF2B5EF4-FFF2-40B4-BE49-F238E27FC236}">
              <a16:creationId xmlns:a16="http://schemas.microsoft.com/office/drawing/2014/main" id="{D498963C-2C6B-4592-B904-84F81B3E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5840" y="2151529"/>
          <a:ext cx="0" cy="66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253365</xdr:colOff>
      <xdr:row>0</xdr:row>
      <xdr:rowOff>127635</xdr:rowOff>
    </xdr:from>
    <xdr:to>
      <xdr:col>0</xdr:col>
      <xdr:colOff>1666597</xdr:colOff>
      <xdr:row>4</xdr:row>
      <xdr:rowOff>99285</xdr:rowOff>
    </xdr:to>
    <xdr:pic>
      <xdr:nvPicPr>
        <xdr:cNvPr id="3" name="Рисунок 17" descr="logo.tif">
          <a:extLst>
            <a:ext uri="{FF2B5EF4-FFF2-40B4-BE49-F238E27FC236}">
              <a16:creationId xmlns:a16="http://schemas.microsoft.com/office/drawing/2014/main" id="{01AA3C5E-1E33-41F7-9656-F87D0A745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3365" y="127635"/>
          <a:ext cx="1413232" cy="1080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9</xdr:row>
      <xdr:rowOff>76199</xdr:rowOff>
    </xdr:from>
    <xdr:to>
      <xdr:col>0</xdr:col>
      <xdr:colOff>1627287</xdr:colOff>
      <xdr:row>12</xdr:row>
      <xdr:rowOff>247649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FEC15C8-AD25-482D-B4E6-425AD9600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0" t="8466" r="13125" b="17642"/>
        <a:stretch/>
      </xdr:blipFill>
      <xdr:spPr>
        <a:xfrm>
          <a:off x="180975" y="2550458"/>
          <a:ext cx="1446312" cy="122652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14</xdr:row>
      <xdr:rowOff>257174</xdr:rowOff>
    </xdr:from>
    <xdr:to>
      <xdr:col>0</xdr:col>
      <xdr:colOff>1743075</xdr:colOff>
      <xdr:row>17</xdr:row>
      <xdr:rowOff>203358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35CAA90-8434-4823-8B38-E1E964089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36" b="15685"/>
        <a:stretch/>
      </xdr:blipFill>
      <xdr:spPr>
        <a:xfrm>
          <a:off x="104775" y="4489894"/>
          <a:ext cx="1638300" cy="10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19</xdr:row>
      <xdr:rowOff>161925</xdr:rowOff>
    </xdr:from>
    <xdr:to>
      <xdr:col>0</xdr:col>
      <xdr:colOff>1819275</xdr:colOff>
      <xdr:row>24</xdr:row>
      <xdr:rowOff>133350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52D3345-27C3-41A1-A028-03D019D0C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153107"/>
          <a:ext cx="1733550" cy="172988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26</xdr:row>
      <xdr:rowOff>285750</xdr:rowOff>
    </xdr:from>
    <xdr:to>
      <xdr:col>0</xdr:col>
      <xdr:colOff>1685925</xdr:colOff>
      <xdr:row>31</xdr:row>
      <xdr:rowOff>84201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2DBF586-0FFC-4ED1-9823-8AD14AF7A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738778"/>
          <a:ext cx="1524000" cy="1556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219074</xdr:rowOff>
    </xdr:from>
    <xdr:to>
      <xdr:col>0</xdr:col>
      <xdr:colOff>1838739</xdr:colOff>
      <xdr:row>36</xdr:row>
      <xdr:rowOff>219074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081F3F7-1E9C-4A51-96CF-2F4706217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36" b="18598"/>
        <a:stretch/>
      </xdr:blipFill>
      <xdr:spPr>
        <a:xfrm>
          <a:off x="0" y="11133948"/>
          <a:ext cx="1838739" cy="1055077"/>
        </a:xfrm>
        <a:prstGeom prst="rect">
          <a:avLst/>
        </a:prstGeom>
      </xdr:spPr>
    </xdr:pic>
    <xdr:clientData/>
  </xdr:twoCellAnchor>
  <xdr:twoCellAnchor editAs="oneCell">
    <xdr:from>
      <xdr:col>0</xdr:col>
      <xdr:colOff>245208</xdr:colOff>
      <xdr:row>38</xdr:row>
      <xdr:rowOff>240934</xdr:rowOff>
    </xdr:from>
    <xdr:to>
      <xdr:col>0</xdr:col>
      <xdr:colOff>1514646</xdr:colOff>
      <xdr:row>41</xdr:row>
      <xdr:rowOff>340565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71B7DC3-0E99-4A5C-950C-BBF20DA5C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2" t="9560" r="25802" b="7818"/>
        <a:stretch/>
      </xdr:blipFill>
      <xdr:spPr>
        <a:xfrm rot="18012661">
          <a:off x="302573" y="12856905"/>
          <a:ext cx="1154708" cy="126943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44</xdr:row>
      <xdr:rowOff>228600</xdr:rowOff>
    </xdr:from>
    <xdr:to>
      <xdr:col>0</xdr:col>
      <xdr:colOff>1733550</xdr:colOff>
      <xdr:row>48</xdr:row>
      <xdr:rowOff>150876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B203C5F-1501-48AE-BCDE-31CF61657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5012090"/>
          <a:ext cx="1524000" cy="132904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50</xdr:row>
      <xdr:rowOff>123826</xdr:rowOff>
    </xdr:from>
    <xdr:to>
      <xdr:col>0</xdr:col>
      <xdr:colOff>1720827</xdr:colOff>
      <xdr:row>53</xdr:row>
      <xdr:rowOff>304801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66E6686-5119-4D00-8EEF-468FDB366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7017469"/>
          <a:ext cx="1463652" cy="12360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58</xdr:row>
      <xdr:rowOff>266700</xdr:rowOff>
    </xdr:from>
    <xdr:to>
      <xdr:col>0</xdr:col>
      <xdr:colOff>1857803</xdr:colOff>
      <xdr:row>62</xdr:row>
      <xdr:rowOff>247650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B31F8F0-4F58-4A54-9D50-981C4F73B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973882"/>
          <a:ext cx="1733978" cy="138771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68</xdr:row>
      <xdr:rowOff>247650</xdr:rowOff>
    </xdr:from>
    <xdr:to>
      <xdr:col>0</xdr:col>
      <xdr:colOff>1695450</xdr:colOff>
      <xdr:row>69</xdr:row>
      <xdr:rowOff>600456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265B4D-E83C-429F-B58A-2946AA9D5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471755"/>
          <a:ext cx="1524000" cy="112652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71</xdr:row>
      <xdr:rowOff>171450</xdr:rowOff>
    </xdr:from>
    <xdr:to>
      <xdr:col>0</xdr:col>
      <xdr:colOff>1704975</xdr:colOff>
      <xdr:row>72</xdr:row>
      <xdr:rowOff>592455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3196C10-1E45-4851-BBDA-7F1ED1E3E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5294693"/>
          <a:ext cx="1524000" cy="117404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74</xdr:row>
      <xdr:rowOff>85725</xdr:rowOff>
    </xdr:from>
    <xdr:to>
      <xdr:col>0</xdr:col>
      <xdr:colOff>1609725</xdr:colOff>
      <xdr:row>75</xdr:row>
      <xdr:rowOff>544925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C96FD50-11E0-467D-A55D-1D6E0A6D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7066731"/>
          <a:ext cx="1343025" cy="10839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434762</xdr:colOff>
      <xdr:row>10</xdr:row>
      <xdr:rowOff>30780</xdr:rowOff>
    </xdr:from>
    <xdr:to>
      <xdr:col>0</xdr:col>
      <xdr:colOff>1529291</xdr:colOff>
      <xdr:row>12</xdr:row>
      <xdr:rowOff>195157</xdr:rowOff>
    </xdr:to>
    <xdr:pic>
      <xdr:nvPicPr>
        <xdr:cNvPr id="9448" name="Рисунок 1">
          <a:extLst>
            <a:ext uri="{FF2B5EF4-FFF2-40B4-BE49-F238E27FC236}">
              <a16:creationId xmlns:a16="http://schemas.microsoft.com/office/drawing/2014/main" id="{00000000-0008-0000-0300-0000E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762" y="3036446"/>
          <a:ext cx="1094529" cy="90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236464</xdr:colOff>
      <xdr:row>20</xdr:row>
      <xdr:rowOff>199571</xdr:rowOff>
    </xdr:from>
    <xdr:to>
      <xdr:col>0</xdr:col>
      <xdr:colOff>1793346</xdr:colOff>
      <xdr:row>23</xdr:row>
      <xdr:rowOff>5203</xdr:rowOff>
    </xdr:to>
    <xdr:pic>
      <xdr:nvPicPr>
        <xdr:cNvPr id="9449" name="Рисунок 2">
          <a:extLst>
            <a:ext uri="{FF2B5EF4-FFF2-40B4-BE49-F238E27FC236}">
              <a16:creationId xmlns:a16="http://schemas.microsoft.com/office/drawing/2014/main" id="{00000000-0008-0000-0300-0000E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464" y="6888238"/>
          <a:ext cx="1556882" cy="912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209549</xdr:colOff>
      <xdr:row>30</xdr:row>
      <xdr:rowOff>161925</xdr:rowOff>
    </xdr:from>
    <xdr:to>
      <xdr:col>0</xdr:col>
      <xdr:colOff>1619249</xdr:colOff>
      <xdr:row>33</xdr:row>
      <xdr:rowOff>74294</xdr:rowOff>
    </xdr:to>
    <xdr:pic>
      <xdr:nvPicPr>
        <xdr:cNvPr id="9450" name="Рисунок 3">
          <a:extLst>
            <a:ext uri="{FF2B5EF4-FFF2-40B4-BE49-F238E27FC236}">
              <a16:creationId xmlns:a16="http://schemas.microsoft.com/office/drawing/2014/main" id="{00000000-0008-0000-0300-0000E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21627">
          <a:off x="209549" y="9315450"/>
          <a:ext cx="140970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39</xdr:row>
      <xdr:rowOff>336761</xdr:rowOff>
    </xdr:from>
    <xdr:to>
      <xdr:col>0</xdr:col>
      <xdr:colOff>1684020</xdr:colOff>
      <xdr:row>42</xdr:row>
      <xdr:rowOff>169122</xdr:rowOff>
    </xdr:to>
    <xdr:pic>
      <xdr:nvPicPr>
        <xdr:cNvPr id="9451" name="Рисунок 4">
          <a:extLst>
            <a:ext uri="{FF2B5EF4-FFF2-40B4-BE49-F238E27FC236}">
              <a16:creationId xmlns:a16="http://schemas.microsoft.com/office/drawing/2014/main" id="{00000000-0008-0000-0300-0000E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4096304"/>
          <a:ext cx="1554480" cy="942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197354</xdr:colOff>
      <xdr:row>44</xdr:row>
      <xdr:rowOff>156227</xdr:rowOff>
    </xdr:from>
    <xdr:to>
      <xdr:col>0</xdr:col>
      <xdr:colOff>1728974</xdr:colOff>
      <xdr:row>46</xdr:row>
      <xdr:rowOff>224807</xdr:rowOff>
    </xdr:to>
    <xdr:pic>
      <xdr:nvPicPr>
        <xdr:cNvPr id="9452" name="Рисунок 5">
          <a:extLst>
            <a:ext uri="{FF2B5EF4-FFF2-40B4-BE49-F238E27FC236}">
              <a16:creationId xmlns:a16="http://schemas.microsoft.com/office/drawing/2014/main" id="{00000000-0008-0000-0300-0000E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34152">
          <a:off x="197354" y="15276282"/>
          <a:ext cx="1531620" cy="802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48</xdr:row>
      <xdr:rowOff>68580</xdr:rowOff>
    </xdr:from>
    <xdr:to>
      <xdr:col>0</xdr:col>
      <xdr:colOff>1592580</xdr:colOff>
      <xdr:row>51</xdr:row>
      <xdr:rowOff>312420</xdr:rowOff>
    </xdr:to>
    <xdr:pic>
      <xdr:nvPicPr>
        <xdr:cNvPr id="9453" name="Рисунок 6">
          <a:extLst>
            <a:ext uri="{FF2B5EF4-FFF2-40B4-BE49-F238E27FC236}">
              <a16:creationId xmlns:a16="http://schemas.microsoft.com/office/drawing/2014/main" id="{00000000-0008-0000-0300-0000E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2946380"/>
          <a:ext cx="137922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404767</xdr:colOff>
      <xdr:row>55</xdr:row>
      <xdr:rowOff>193524</xdr:rowOff>
    </xdr:from>
    <xdr:to>
      <xdr:col>0</xdr:col>
      <xdr:colOff>1601107</xdr:colOff>
      <xdr:row>58</xdr:row>
      <xdr:rowOff>22739</xdr:rowOff>
    </xdr:to>
    <xdr:pic>
      <xdr:nvPicPr>
        <xdr:cNvPr id="9454" name="Рисунок 7">
          <a:extLst>
            <a:ext uri="{FF2B5EF4-FFF2-40B4-BE49-F238E27FC236}">
              <a16:creationId xmlns:a16="http://schemas.microsoft.com/office/drawing/2014/main" id="{00000000-0008-0000-0300-0000E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767" y="19793857"/>
          <a:ext cx="1196340" cy="935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354753</xdr:colOff>
      <xdr:row>61</xdr:row>
      <xdr:rowOff>336761</xdr:rowOff>
    </xdr:from>
    <xdr:to>
      <xdr:col>0</xdr:col>
      <xdr:colOff>1703493</xdr:colOff>
      <xdr:row>64</xdr:row>
      <xdr:rowOff>223971</xdr:rowOff>
    </xdr:to>
    <xdr:pic>
      <xdr:nvPicPr>
        <xdr:cNvPr id="9455" name="Рисунок 8">
          <a:extLst>
            <a:ext uri="{FF2B5EF4-FFF2-40B4-BE49-F238E27FC236}">
              <a16:creationId xmlns:a16="http://schemas.microsoft.com/office/drawing/2014/main" id="{00000000-0008-0000-0300-0000E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753" y="22519428"/>
          <a:ext cx="1348740" cy="99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471594</xdr:colOff>
      <xdr:row>67</xdr:row>
      <xdr:rowOff>61595</xdr:rowOff>
    </xdr:from>
    <xdr:to>
      <xdr:col>0</xdr:col>
      <xdr:colOff>1576494</xdr:colOff>
      <xdr:row>69</xdr:row>
      <xdr:rowOff>343535</xdr:rowOff>
    </xdr:to>
    <xdr:pic>
      <xdr:nvPicPr>
        <xdr:cNvPr id="9456" name="Рисунок 9">
          <a:extLst>
            <a:ext uri="{FF2B5EF4-FFF2-40B4-BE49-F238E27FC236}">
              <a16:creationId xmlns:a16="http://schemas.microsoft.com/office/drawing/2014/main" id="{00000000-0008-0000-0300-0000F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594" y="27514761"/>
          <a:ext cx="1104900" cy="1022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97790</xdr:colOff>
      <xdr:row>75</xdr:row>
      <xdr:rowOff>65404</xdr:rowOff>
    </xdr:from>
    <xdr:to>
      <xdr:col>0</xdr:col>
      <xdr:colOff>1705610</xdr:colOff>
      <xdr:row>78</xdr:row>
      <xdr:rowOff>179706</xdr:rowOff>
    </xdr:to>
    <xdr:pic>
      <xdr:nvPicPr>
        <xdr:cNvPr id="9457" name="Рисунок 10">
          <a:extLst>
            <a:ext uri="{FF2B5EF4-FFF2-40B4-BE49-F238E27FC236}">
              <a16:creationId xmlns:a16="http://schemas.microsoft.com/office/drawing/2014/main" id="{00000000-0008-0000-0300-0000F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790" y="31222738"/>
          <a:ext cx="1607820" cy="1225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89</xdr:row>
      <xdr:rowOff>0</xdr:rowOff>
    </xdr:from>
    <xdr:to>
      <xdr:col>0</xdr:col>
      <xdr:colOff>1767840</xdr:colOff>
      <xdr:row>92</xdr:row>
      <xdr:rowOff>102204</xdr:rowOff>
    </xdr:to>
    <xdr:pic>
      <xdr:nvPicPr>
        <xdr:cNvPr id="9458" name="Рисунок 11">
          <a:extLst>
            <a:ext uri="{FF2B5EF4-FFF2-40B4-BE49-F238E27FC236}">
              <a16:creationId xmlns:a16="http://schemas.microsoft.com/office/drawing/2014/main" id="{00000000-0008-0000-0300-0000F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24521160"/>
          <a:ext cx="1554480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144538</xdr:colOff>
      <xdr:row>102</xdr:row>
      <xdr:rowOff>86723</xdr:rowOff>
    </xdr:from>
    <xdr:to>
      <xdr:col>0</xdr:col>
      <xdr:colOff>1805698</xdr:colOff>
      <xdr:row>104</xdr:row>
      <xdr:rowOff>307704</xdr:rowOff>
    </xdr:to>
    <xdr:pic>
      <xdr:nvPicPr>
        <xdr:cNvPr id="9459" name="Рисунок 12">
          <a:extLst>
            <a:ext uri="{FF2B5EF4-FFF2-40B4-BE49-F238E27FC236}">
              <a16:creationId xmlns:a16="http://schemas.microsoft.com/office/drawing/2014/main" id="{00000000-0008-0000-0300-0000F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538" y="38501199"/>
          <a:ext cx="1661160" cy="95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106</xdr:row>
      <xdr:rowOff>312420</xdr:rowOff>
    </xdr:from>
    <xdr:to>
      <xdr:col>0</xdr:col>
      <xdr:colOff>1638300</xdr:colOff>
      <xdr:row>109</xdr:row>
      <xdr:rowOff>198120</xdr:rowOff>
    </xdr:to>
    <xdr:pic>
      <xdr:nvPicPr>
        <xdr:cNvPr id="9460" name="Рисунок 13">
          <a:extLst>
            <a:ext uri="{FF2B5EF4-FFF2-40B4-BE49-F238E27FC236}">
              <a16:creationId xmlns:a16="http://schemas.microsoft.com/office/drawing/2014/main" id="{00000000-0008-0000-0300-0000F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30746700"/>
          <a:ext cx="139446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115</xdr:row>
      <xdr:rowOff>144780</xdr:rowOff>
    </xdr:from>
    <xdr:to>
      <xdr:col>0</xdr:col>
      <xdr:colOff>1767840</xdr:colOff>
      <xdr:row>117</xdr:row>
      <xdr:rowOff>259080</xdr:rowOff>
    </xdr:to>
    <xdr:pic>
      <xdr:nvPicPr>
        <xdr:cNvPr id="9461" name="Рисунок 14">
          <a:extLst>
            <a:ext uri="{FF2B5EF4-FFF2-40B4-BE49-F238E27FC236}">
              <a16:creationId xmlns:a16="http://schemas.microsoft.com/office/drawing/2014/main" id="{00000000-0008-0000-0300-0000F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32773620"/>
          <a:ext cx="162306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118</xdr:row>
      <xdr:rowOff>160020</xdr:rowOff>
    </xdr:from>
    <xdr:to>
      <xdr:col>0</xdr:col>
      <xdr:colOff>1836420</xdr:colOff>
      <xdr:row>120</xdr:row>
      <xdr:rowOff>236221</xdr:rowOff>
    </xdr:to>
    <xdr:pic>
      <xdr:nvPicPr>
        <xdr:cNvPr id="9462" name="Рисунок 15">
          <a:extLst>
            <a:ext uri="{FF2B5EF4-FFF2-40B4-BE49-F238E27FC236}">
              <a16:creationId xmlns:a16="http://schemas.microsoft.com/office/drawing/2014/main" id="{00000000-0008-0000-0300-0000F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33886140"/>
          <a:ext cx="173736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148772</xdr:colOff>
      <xdr:row>123</xdr:row>
      <xdr:rowOff>365881</xdr:rowOff>
    </xdr:from>
    <xdr:to>
      <xdr:col>0</xdr:col>
      <xdr:colOff>1832792</xdr:colOff>
      <xdr:row>125</xdr:row>
      <xdr:rowOff>289682</xdr:rowOff>
    </xdr:to>
    <xdr:pic>
      <xdr:nvPicPr>
        <xdr:cNvPr id="9463" name="Рисунок 16">
          <a:extLst>
            <a:ext uri="{FF2B5EF4-FFF2-40B4-BE49-F238E27FC236}">
              <a16:creationId xmlns:a16="http://schemas.microsoft.com/office/drawing/2014/main" id="{00000000-0008-0000-0300-0000F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772" y="44682834"/>
          <a:ext cx="1684020" cy="661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127</xdr:row>
      <xdr:rowOff>7620</xdr:rowOff>
    </xdr:from>
    <xdr:to>
      <xdr:col>0</xdr:col>
      <xdr:colOff>1249680</xdr:colOff>
      <xdr:row>129</xdr:row>
      <xdr:rowOff>297181</xdr:rowOff>
    </xdr:to>
    <xdr:pic>
      <xdr:nvPicPr>
        <xdr:cNvPr id="9468" name="Рисунок 23" descr="2.png">
          <a:extLst>
            <a:ext uri="{FF2B5EF4-FFF2-40B4-BE49-F238E27FC236}">
              <a16:creationId xmlns:a16="http://schemas.microsoft.com/office/drawing/2014/main" id="{00000000-0008-0000-0300-0000F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6659820"/>
          <a:ext cx="982980" cy="1021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0</xdr:row>
      <xdr:rowOff>104775</xdr:rowOff>
    </xdr:from>
    <xdr:to>
      <xdr:col>0</xdr:col>
      <xdr:colOff>1622782</xdr:colOff>
      <xdr:row>4</xdr:row>
      <xdr:rowOff>54919</xdr:rowOff>
    </xdr:to>
    <xdr:pic>
      <xdr:nvPicPr>
        <xdr:cNvPr id="24" name="Рисунок 17" descr="logo.tif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550" y="104775"/>
          <a:ext cx="1413232" cy="10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403860</xdr:colOff>
      <xdr:row>70</xdr:row>
      <xdr:rowOff>45720</xdr:rowOff>
    </xdr:from>
    <xdr:to>
      <xdr:col>0</xdr:col>
      <xdr:colOff>1249821</xdr:colOff>
      <xdr:row>72</xdr:row>
      <xdr:rowOff>327659</xdr:rowOff>
    </xdr:to>
    <xdr:pic>
      <xdr:nvPicPr>
        <xdr:cNvPr id="27" name="Рисунок 26" descr="22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lum bright="2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" y="20970240"/>
          <a:ext cx="845961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112</xdr:row>
      <xdr:rowOff>28575</xdr:rowOff>
    </xdr:from>
    <xdr:to>
      <xdr:col>0</xdr:col>
      <xdr:colOff>1371600</xdr:colOff>
      <xdr:row>114</xdr:row>
      <xdr:rowOff>271585</xdr:rowOff>
    </xdr:to>
    <xdr:pic>
      <xdr:nvPicPr>
        <xdr:cNvPr id="23" name="Рисунок 22" descr="image.pn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38138100"/>
          <a:ext cx="1019175" cy="966910"/>
        </a:xfrm>
        <a:prstGeom prst="rect">
          <a:avLst/>
        </a:prstGeom>
      </xdr:spPr>
    </xdr:pic>
    <xdr:clientData/>
  </xdr:twoCellAnchor>
  <xdr:twoCellAnchor editAs="oneCell">
    <xdr:from>
      <xdr:col>0</xdr:col>
      <xdr:colOff>207820</xdr:colOff>
      <xdr:row>130</xdr:row>
      <xdr:rowOff>38484</xdr:rowOff>
    </xdr:from>
    <xdr:to>
      <xdr:col>0</xdr:col>
      <xdr:colOff>1647153</xdr:colOff>
      <xdr:row>132</xdr:row>
      <xdr:rowOff>573421</xdr:rowOff>
    </xdr:to>
    <xdr:pic>
      <xdr:nvPicPr>
        <xdr:cNvPr id="26" name="Рисунок 25" descr="HP-L1432CK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10800000" flipV="1">
          <a:off x="207820" y="45154272"/>
          <a:ext cx="1439333" cy="1789546"/>
        </a:xfrm>
        <a:prstGeom prst="rect">
          <a:avLst/>
        </a:prstGeom>
      </xdr:spPr>
    </xdr:pic>
    <xdr:clientData/>
  </xdr:twoCellAnchor>
  <xdr:twoCellAnchor editAs="oneCell">
    <xdr:from>
      <xdr:col>0</xdr:col>
      <xdr:colOff>87086</xdr:colOff>
      <xdr:row>37</xdr:row>
      <xdr:rowOff>283030</xdr:rowOff>
    </xdr:from>
    <xdr:to>
      <xdr:col>0</xdr:col>
      <xdr:colOff>1641566</xdr:colOff>
      <xdr:row>38</xdr:row>
      <xdr:rowOff>855620</xdr:rowOff>
    </xdr:to>
    <xdr:pic>
      <xdr:nvPicPr>
        <xdr:cNvPr id="25" name="Рисунок 4">
          <a:extLst>
            <a:ext uri="{FF2B5EF4-FFF2-40B4-BE49-F238E27FC236}">
              <a16:creationId xmlns:a16="http://schemas.microsoft.com/office/drawing/2014/main" id="{108BE245-8DBB-47B8-A656-AC980CF7B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086" y="13302344"/>
          <a:ext cx="1554480" cy="942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1005840</xdr:colOff>
      <xdr:row>8</xdr:row>
      <xdr:rowOff>0</xdr:rowOff>
    </xdr:from>
    <xdr:to>
      <xdr:col>0</xdr:col>
      <xdr:colOff>1005840</xdr:colOff>
      <xdr:row>9</xdr:row>
      <xdr:rowOff>15240</xdr:rowOff>
    </xdr:to>
    <xdr:pic>
      <xdr:nvPicPr>
        <xdr:cNvPr id="36" name="Рисунок 104" descr="MC.101.06.tif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5840" y="2133600"/>
          <a:ext cx="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39</xdr:row>
      <xdr:rowOff>152400</xdr:rowOff>
    </xdr:from>
    <xdr:to>
      <xdr:col>0</xdr:col>
      <xdr:colOff>647700</xdr:colOff>
      <xdr:row>40</xdr:row>
      <xdr:rowOff>198120</xdr:rowOff>
    </xdr:to>
    <xdr:pic>
      <xdr:nvPicPr>
        <xdr:cNvPr id="44" name="Рисунок 206" descr="DSCF0123 拷贝.jp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2420600"/>
          <a:ext cx="67056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243839</xdr:colOff>
      <xdr:row>0</xdr:row>
      <xdr:rowOff>80010</xdr:rowOff>
    </xdr:from>
    <xdr:to>
      <xdr:col>0</xdr:col>
      <xdr:colOff>1657071</xdr:colOff>
      <xdr:row>4</xdr:row>
      <xdr:rowOff>127860</xdr:rowOff>
    </xdr:to>
    <xdr:pic>
      <xdr:nvPicPr>
        <xdr:cNvPr id="48" name="Рисунок 17" descr="logo.tif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3839" y="80010"/>
          <a:ext cx="1413232" cy="10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</xdr:row>
      <xdr:rowOff>10888</xdr:rowOff>
    </xdr:from>
    <xdr:to>
      <xdr:col>0</xdr:col>
      <xdr:colOff>1920110</xdr:colOff>
      <xdr:row>14</xdr:row>
      <xdr:rowOff>174173</xdr:rowOff>
    </xdr:to>
    <xdr:pic>
      <xdr:nvPicPr>
        <xdr:cNvPr id="5" name="图片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0" y="2449288"/>
          <a:ext cx="1920110" cy="1632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61</xdr:row>
      <xdr:rowOff>66675</xdr:rowOff>
    </xdr:from>
    <xdr:to>
      <xdr:col>0</xdr:col>
      <xdr:colOff>1533525</xdr:colOff>
      <xdr:row>63</xdr:row>
      <xdr:rowOff>238125</xdr:rowOff>
    </xdr:to>
    <xdr:sp macro="" textlink="">
      <xdr:nvSpPr>
        <xdr:cNvPr id="29" name="object 26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209550" y="20335875"/>
          <a:ext cx="1323975" cy="876300"/>
        </a:xfrm>
        <a:prstGeom prst="rect">
          <a:avLst/>
        </a:prstGeom>
        <a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269382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538764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808147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077529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346911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616293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885676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155058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0</xdr:col>
      <xdr:colOff>370113</xdr:colOff>
      <xdr:row>168</xdr:row>
      <xdr:rowOff>7354</xdr:rowOff>
    </xdr:from>
    <xdr:to>
      <xdr:col>0</xdr:col>
      <xdr:colOff>1328056</xdr:colOff>
      <xdr:row>170</xdr:row>
      <xdr:rowOff>303156</xdr:rowOff>
    </xdr:to>
    <xdr:pic>
      <xdr:nvPicPr>
        <xdr:cNvPr id="25" name="Рисунок 24" descr="48319-51.jp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3" y="57451268"/>
          <a:ext cx="957943" cy="99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338681</xdr:colOff>
      <xdr:row>171</xdr:row>
      <xdr:rowOff>16934</xdr:rowOff>
    </xdr:from>
    <xdr:to>
      <xdr:col>0</xdr:col>
      <xdr:colOff>1329281</xdr:colOff>
      <xdr:row>173</xdr:row>
      <xdr:rowOff>309555</xdr:rowOff>
    </xdr:to>
    <xdr:pic>
      <xdr:nvPicPr>
        <xdr:cNvPr id="28" name="Рисунок 27" descr="48960-50.jpg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81" y="58267601"/>
          <a:ext cx="990600" cy="986887"/>
        </a:xfrm>
        <a:prstGeom prst="rect">
          <a:avLst/>
        </a:prstGeom>
      </xdr:spPr>
    </xdr:pic>
    <xdr:clientData/>
  </xdr:twoCellAnchor>
  <xdr:twoCellAnchor editAs="oneCell">
    <xdr:from>
      <xdr:col>0</xdr:col>
      <xdr:colOff>516467</xdr:colOff>
      <xdr:row>175</xdr:row>
      <xdr:rowOff>254001</xdr:rowOff>
    </xdr:from>
    <xdr:to>
      <xdr:col>0</xdr:col>
      <xdr:colOff>1253066</xdr:colOff>
      <xdr:row>177</xdr:row>
      <xdr:rowOff>39040</xdr:rowOff>
    </xdr:to>
    <xdr:pic>
      <xdr:nvPicPr>
        <xdr:cNvPr id="49" name="Рисунок 48" descr="4757Х-50.jp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467" y="59893201"/>
          <a:ext cx="736599" cy="47930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155</xdr:row>
      <xdr:rowOff>91441</xdr:rowOff>
    </xdr:from>
    <xdr:to>
      <xdr:col>0</xdr:col>
      <xdr:colOff>1859280</xdr:colOff>
      <xdr:row>160</xdr:row>
      <xdr:rowOff>69088</xdr:rowOff>
    </xdr:to>
    <xdr:pic>
      <xdr:nvPicPr>
        <xdr:cNvPr id="50" name="Рисунок 49" descr="CF.542.Х-Х.jpg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" y="53263801"/>
          <a:ext cx="1813560" cy="173024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15241</xdr:colOff>
      <xdr:row>129</xdr:row>
      <xdr:rowOff>106679</xdr:rowOff>
    </xdr:from>
    <xdr:to>
      <xdr:col>0</xdr:col>
      <xdr:colOff>1889760</xdr:colOff>
      <xdr:row>134</xdr:row>
      <xdr:rowOff>50598</xdr:rowOff>
    </xdr:to>
    <xdr:pic>
      <xdr:nvPicPr>
        <xdr:cNvPr id="51" name="Рисунок 50" descr="CF.540.ХХ.jp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1" y="44165519"/>
          <a:ext cx="1874519" cy="1696519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121</xdr:row>
      <xdr:rowOff>342902</xdr:rowOff>
    </xdr:from>
    <xdr:to>
      <xdr:col>0</xdr:col>
      <xdr:colOff>1790700</xdr:colOff>
      <xdr:row>124</xdr:row>
      <xdr:rowOff>264936</xdr:rowOff>
    </xdr:to>
    <xdr:pic>
      <xdr:nvPicPr>
        <xdr:cNvPr id="52" name="Рисунок 51" descr="CF.526.ХХХХ.jp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1" y="42138602"/>
          <a:ext cx="1650999" cy="988834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279402</xdr:colOff>
      <xdr:row>117</xdr:row>
      <xdr:rowOff>76201</xdr:rowOff>
    </xdr:from>
    <xdr:to>
      <xdr:col>0</xdr:col>
      <xdr:colOff>1761004</xdr:colOff>
      <xdr:row>119</xdr:row>
      <xdr:rowOff>241300</xdr:rowOff>
    </xdr:to>
    <xdr:pic>
      <xdr:nvPicPr>
        <xdr:cNvPr id="53" name="Рисунок 52" descr="CF.527.ХХХХ.jp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2" y="40449501"/>
          <a:ext cx="1481602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113</xdr:row>
      <xdr:rowOff>63500</xdr:rowOff>
    </xdr:from>
    <xdr:to>
      <xdr:col>0</xdr:col>
      <xdr:colOff>1625600</xdr:colOff>
      <xdr:row>115</xdr:row>
      <xdr:rowOff>272121</xdr:rowOff>
    </xdr:to>
    <xdr:pic>
      <xdr:nvPicPr>
        <xdr:cNvPr id="54" name="Рисунок 53" descr="CF.525.ХХХХ.jpg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1" y="39014400"/>
          <a:ext cx="1295399" cy="91982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104</xdr:row>
      <xdr:rowOff>304801</xdr:rowOff>
    </xdr:from>
    <xdr:to>
      <xdr:col>0</xdr:col>
      <xdr:colOff>1713223</xdr:colOff>
      <xdr:row>107</xdr:row>
      <xdr:rowOff>95251</xdr:rowOff>
    </xdr:to>
    <xdr:pic>
      <xdr:nvPicPr>
        <xdr:cNvPr id="55" name="Рисунок 54" descr="CF.524.ХХХХ.jpg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34918651"/>
          <a:ext cx="1541772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97975</xdr:colOff>
      <xdr:row>97</xdr:row>
      <xdr:rowOff>87088</xdr:rowOff>
    </xdr:from>
    <xdr:to>
      <xdr:col>0</xdr:col>
      <xdr:colOff>1773773</xdr:colOff>
      <xdr:row>100</xdr:row>
      <xdr:rowOff>206831</xdr:rowOff>
    </xdr:to>
    <xdr:pic>
      <xdr:nvPicPr>
        <xdr:cNvPr id="56" name="Рисунок 55" descr="CF.523.ХХХХ.jpg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5" y="32798659"/>
          <a:ext cx="1675798" cy="11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89</xdr:row>
      <xdr:rowOff>108858</xdr:rowOff>
    </xdr:from>
    <xdr:to>
      <xdr:col>0</xdr:col>
      <xdr:colOff>1828801</xdr:colOff>
      <xdr:row>92</xdr:row>
      <xdr:rowOff>41032</xdr:rowOff>
    </xdr:to>
    <xdr:pic>
      <xdr:nvPicPr>
        <xdr:cNvPr id="57" name="Рисунок 56" descr="CF.520.ХХХХ.jpg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7" y="30033687"/>
          <a:ext cx="1665514" cy="977202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239487</xdr:colOff>
      <xdr:row>76</xdr:row>
      <xdr:rowOff>174172</xdr:rowOff>
    </xdr:from>
    <xdr:to>
      <xdr:col>0</xdr:col>
      <xdr:colOff>1796532</xdr:colOff>
      <xdr:row>78</xdr:row>
      <xdr:rowOff>283028</xdr:rowOff>
    </xdr:to>
    <xdr:pic>
      <xdr:nvPicPr>
        <xdr:cNvPr id="58" name="Рисунок 57" descr="CF.521.ХХХХ.jpg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944885">
          <a:off x="239487" y="25570543"/>
          <a:ext cx="1557045" cy="80554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66</xdr:row>
      <xdr:rowOff>326576</xdr:rowOff>
    </xdr:from>
    <xdr:to>
      <xdr:col>0</xdr:col>
      <xdr:colOff>1776880</xdr:colOff>
      <xdr:row>70</xdr:row>
      <xdr:rowOff>10891</xdr:rowOff>
    </xdr:to>
    <xdr:pic>
      <xdr:nvPicPr>
        <xdr:cNvPr id="59" name="Рисунок 58" descr="CF.522.ХХ.jpg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7" y="22239519"/>
          <a:ext cx="1613593" cy="1077686"/>
        </a:xfrm>
        <a:prstGeom prst="rect">
          <a:avLst/>
        </a:prstGeom>
      </xdr:spPr>
    </xdr:pic>
    <xdr:clientData/>
  </xdr:twoCellAnchor>
  <xdr:twoCellAnchor editAs="oneCell">
    <xdr:from>
      <xdr:col>0</xdr:col>
      <xdr:colOff>511630</xdr:colOff>
      <xdr:row>18</xdr:row>
      <xdr:rowOff>276227</xdr:rowOff>
    </xdr:from>
    <xdr:to>
      <xdr:col>0</xdr:col>
      <xdr:colOff>1214714</xdr:colOff>
      <xdr:row>22</xdr:row>
      <xdr:rowOff>9525</xdr:rowOff>
    </xdr:to>
    <xdr:pic>
      <xdr:nvPicPr>
        <xdr:cNvPr id="60" name="Рисунок 59" descr="CF.510.ХХ.jpg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630" y="5391152"/>
          <a:ext cx="703084" cy="1142998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435430</xdr:colOff>
      <xdr:row>26</xdr:row>
      <xdr:rowOff>122007</xdr:rowOff>
    </xdr:from>
    <xdr:to>
      <xdr:col>0</xdr:col>
      <xdr:colOff>1480457</xdr:colOff>
      <xdr:row>30</xdr:row>
      <xdr:rowOff>261258</xdr:rowOff>
    </xdr:to>
    <xdr:pic>
      <xdr:nvPicPr>
        <xdr:cNvPr id="61" name="Рисунок 60" descr="CF.531.ХХ.jpg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0" y="8101236"/>
          <a:ext cx="1045027" cy="1532622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391887</xdr:colOff>
      <xdr:row>33</xdr:row>
      <xdr:rowOff>47872</xdr:rowOff>
    </xdr:from>
    <xdr:to>
      <xdr:col>0</xdr:col>
      <xdr:colOff>1589314</xdr:colOff>
      <xdr:row>37</xdr:row>
      <xdr:rowOff>277519</xdr:rowOff>
    </xdr:to>
    <xdr:pic>
      <xdr:nvPicPr>
        <xdr:cNvPr id="62" name="Рисунок 61" descr="CF.533.ХХ.jpg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7" y="10465501"/>
          <a:ext cx="1197427" cy="16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206830</xdr:colOff>
      <xdr:row>40</xdr:row>
      <xdr:rowOff>279250</xdr:rowOff>
    </xdr:from>
    <xdr:to>
      <xdr:col>0</xdr:col>
      <xdr:colOff>1665514</xdr:colOff>
      <xdr:row>44</xdr:row>
      <xdr:rowOff>163286</xdr:rowOff>
    </xdr:to>
    <xdr:pic>
      <xdr:nvPicPr>
        <xdr:cNvPr id="63" name="Рисунок 62" descr="CF.530.ХХ.jpg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30" y="13135279"/>
          <a:ext cx="1458684" cy="127740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304805</xdr:colOff>
      <xdr:row>47</xdr:row>
      <xdr:rowOff>326571</xdr:rowOff>
    </xdr:from>
    <xdr:to>
      <xdr:col>0</xdr:col>
      <xdr:colOff>1755439</xdr:colOff>
      <xdr:row>51</xdr:row>
      <xdr:rowOff>108857</xdr:rowOff>
    </xdr:to>
    <xdr:pic>
      <xdr:nvPicPr>
        <xdr:cNvPr id="64" name="Рисунок 63" descr="CF.532.ХХ.jpg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5" y="15621000"/>
          <a:ext cx="1450634" cy="1175657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53</xdr:row>
      <xdr:rowOff>32659</xdr:rowOff>
    </xdr:from>
    <xdr:to>
      <xdr:col>0</xdr:col>
      <xdr:colOff>1404258</xdr:colOff>
      <xdr:row>55</xdr:row>
      <xdr:rowOff>277796</xdr:rowOff>
    </xdr:to>
    <xdr:pic>
      <xdr:nvPicPr>
        <xdr:cNvPr id="65" name="Рисунок 64" descr="CF.536.ХХХХ.jpg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3" y="17417145"/>
          <a:ext cx="979715" cy="941822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57</xdr:row>
      <xdr:rowOff>43542</xdr:rowOff>
    </xdr:from>
    <xdr:to>
      <xdr:col>0</xdr:col>
      <xdr:colOff>1540594</xdr:colOff>
      <xdr:row>59</xdr:row>
      <xdr:rowOff>326571</xdr:rowOff>
    </xdr:to>
    <xdr:pic>
      <xdr:nvPicPr>
        <xdr:cNvPr id="66" name="Рисунок 65" descr="CF.537.ХХХХ.jpg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3" y="18821399"/>
          <a:ext cx="1116051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165</xdr:row>
      <xdr:rowOff>38100</xdr:rowOff>
    </xdr:from>
    <xdr:to>
      <xdr:col>0</xdr:col>
      <xdr:colOff>1333500</xdr:colOff>
      <xdr:row>167</xdr:row>
      <xdr:rowOff>310324</xdr:rowOff>
    </xdr:to>
    <xdr:pic>
      <xdr:nvPicPr>
        <xdr:cNvPr id="27" name="Рисунок 26" descr="IMG_0654.jpg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56959500"/>
          <a:ext cx="914400" cy="9770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141</xdr:row>
      <xdr:rowOff>47625</xdr:rowOff>
    </xdr:from>
    <xdr:to>
      <xdr:col>0</xdr:col>
      <xdr:colOff>1828800</xdr:colOff>
      <xdr:row>145</xdr:row>
      <xdr:rowOff>281574</xdr:rowOff>
    </xdr:to>
    <xdr:pic>
      <xdr:nvPicPr>
        <xdr:cNvPr id="30" name="Рисунок 29" descr="IMG_0563.jpg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8510825"/>
          <a:ext cx="1790700" cy="16436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640080</xdr:colOff>
      <xdr:row>7</xdr:row>
      <xdr:rowOff>0</xdr:rowOff>
    </xdr:from>
    <xdr:to>
      <xdr:col>0</xdr:col>
      <xdr:colOff>640080</xdr:colOff>
      <xdr:row>9</xdr:row>
      <xdr:rowOff>152400</xdr:rowOff>
    </xdr:to>
    <xdr:pic>
      <xdr:nvPicPr>
        <xdr:cNvPr id="15" name="Рисунок 38" descr="DSC_2537.jp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-158928">
          <a:off x="640080" y="49667160"/>
          <a:ext cx="59436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7</xdr:row>
      <xdr:rowOff>0</xdr:rowOff>
    </xdr:from>
    <xdr:to>
      <xdr:col>0</xdr:col>
      <xdr:colOff>624840</xdr:colOff>
      <xdr:row>9</xdr:row>
      <xdr:rowOff>165735</xdr:rowOff>
    </xdr:to>
    <xdr:pic>
      <xdr:nvPicPr>
        <xdr:cNvPr id="16" name="Рисунок 39" descr="DSC_2542.jpg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4840" y="55145940"/>
          <a:ext cx="58674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7</xdr:row>
      <xdr:rowOff>0</xdr:rowOff>
    </xdr:from>
    <xdr:to>
      <xdr:col>0</xdr:col>
      <xdr:colOff>624840</xdr:colOff>
      <xdr:row>9</xdr:row>
      <xdr:rowOff>243840</xdr:rowOff>
    </xdr:to>
    <xdr:pic>
      <xdr:nvPicPr>
        <xdr:cNvPr id="26" name="Рисунок 72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4840" y="77693520"/>
          <a:ext cx="56388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375299</xdr:colOff>
      <xdr:row>10</xdr:row>
      <xdr:rowOff>142876</xdr:rowOff>
    </xdr:from>
    <xdr:to>
      <xdr:col>0</xdr:col>
      <xdr:colOff>1480892</xdr:colOff>
      <xdr:row>13</xdr:row>
      <xdr:rowOff>216132</xdr:rowOff>
    </xdr:to>
    <xdr:pic>
      <xdr:nvPicPr>
        <xdr:cNvPr id="43" name="Рисунок 93" descr="BV.311.jp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75299" y="2981326"/>
          <a:ext cx="1105593" cy="1130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283844</xdr:colOff>
      <xdr:row>16</xdr:row>
      <xdr:rowOff>101575</xdr:rowOff>
    </xdr:from>
    <xdr:to>
      <xdr:col>0</xdr:col>
      <xdr:colOff>1480877</xdr:colOff>
      <xdr:row>19</xdr:row>
      <xdr:rowOff>270427</xdr:rowOff>
    </xdr:to>
    <xdr:pic>
      <xdr:nvPicPr>
        <xdr:cNvPr id="44" name="Рисунок 94" descr="BV.312.jp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3844" y="5054575"/>
          <a:ext cx="1197033" cy="12261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495300</xdr:colOff>
      <xdr:row>21</xdr:row>
      <xdr:rowOff>45720</xdr:rowOff>
    </xdr:from>
    <xdr:to>
      <xdr:col>0</xdr:col>
      <xdr:colOff>1363980</xdr:colOff>
      <xdr:row>23</xdr:row>
      <xdr:rowOff>270856</xdr:rowOff>
    </xdr:to>
    <xdr:pic>
      <xdr:nvPicPr>
        <xdr:cNvPr id="45" name="Рисунок 95" descr="BV.313.jpg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95300" y="6732270"/>
          <a:ext cx="868680" cy="872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449580</xdr:colOff>
      <xdr:row>24</xdr:row>
      <xdr:rowOff>15240</xdr:rowOff>
    </xdr:from>
    <xdr:to>
      <xdr:col>0</xdr:col>
      <xdr:colOff>1363980</xdr:colOff>
      <xdr:row>26</xdr:row>
      <xdr:rowOff>277784</xdr:rowOff>
    </xdr:to>
    <xdr:pic>
      <xdr:nvPicPr>
        <xdr:cNvPr id="46" name="Рисунок 96" descr="BV.314.jpg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9580" y="7673340"/>
          <a:ext cx="914400" cy="9102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419100</xdr:colOff>
      <xdr:row>27</xdr:row>
      <xdr:rowOff>15240</xdr:rowOff>
    </xdr:from>
    <xdr:to>
      <xdr:col>0</xdr:col>
      <xdr:colOff>1350125</xdr:colOff>
      <xdr:row>29</xdr:row>
      <xdr:rowOff>298565</xdr:rowOff>
    </xdr:to>
    <xdr:pic>
      <xdr:nvPicPr>
        <xdr:cNvPr id="47" name="Рисунок 97" descr="BV.315.jpg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19100" y="8644890"/>
          <a:ext cx="931025" cy="93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480060</xdr:colOff>
      <xdr:row>34</xdr:row>
      <xdr:rowOff>76200</xdr:rowOff>
    </xdr:from>
    <xdr:to>
      <xdr:col>0</xdr:col>
      <xdr:colOff>1377835</xdr:colOff>
      <xdr:row>36</xdr:row>
      <xdr:rowOff>251460</xdr:rowOff>
    </xdr:to>
    <xdr:pic>
      <xdr:nvPicPr>
        <xdr:cNvPr id="48" name="Рисунок 98" descr="BV.320.jp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80060" y="10972800"/>
          <a:ext cx="897775" cy="822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251460</xdr:colOff>
      <xdr:row>41</xdr:row>
      <xdr:rowOff>198120</xdr:rowOff>
    </xdr:from>
    <xdr:to>
      <xdr:col>0</xdr:col>
      <xdr:colOff>1668780</xdr:colOff>
      <xdr:row>46</xdr:row>
      <xdr:rowOff>64770</xdr:rowOff>
    </xdr:to>
    <xdr:pic>
      <xdr:nvPicPr>
        <xdr:cNvPr id="49" name="Рисунок 101" descr="FW.110.jpg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13289280"/>
          <a:ext cx="141732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335279</xdr:colOff>
      <xdr:row>48</xdr:row>
      <xdr:rowOff>190500</xdr:rowOff>
    </xdr:from>
    <xdr:to>
      <xdr:col>0</xdr:col>
      <xdr:colOff>1485998</xdr:colOff>
      <xdr:row>52</xdr:row>
      <xdr:rowOff>274320</xdr:rowOff>
    </xdr:to>
    <xdr:pic>
      <xdr:nvPicPr>
        <xdr:cNvPr id="50" name="Рисунок 102" descr="CV.720.jpg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79" y="15415260"/>
          <a:ext cx="1150719" cy="130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335280</xdr:colOff>
      <xdr:row>30</xdr:row>
      <xdr:rowOff>45720</xdr:rowOff>
    </xdr:from>
    <xdr:to>
      <xdr:col>0</xdr:col>
      <xdr:colOff>1303713</xdr:colOff>
      <xdr:row>32</xdr:row>
      <xdr:rowOff>291638</xdr:rowOff>
    </xdr:to>
    <xdr:pic>
      <xdr:nvPicPr>
        <xdr:cNvPr id="58" name="Рисунок 85" descr="BV.316.jpg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35280" y="9646920"/>
          <a:ext cx="968433" cy="893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541020</xdr:colOff>
      <xdr:row>37</xdr:row>
      <xdr:rowOff>68580</xdr:rowOff>
    </xdr:from>
    <xdr:to>
      <xdr:col>0</xdr:col>
      <xdr:colOff>1239289</xdr:colOff>
      <xdr:row>39</xdr:row>
      <xdr:rowOff>190500</xdr:rowOff>
    </xdr:to>
    <xdr:pic>
      <xdr:nvPicPr>
        <xdr:cNvPr id="59" name="Рисунок 86" descr="BV.322.jpg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41020" y="11917680"/>
          <a:ext cx="698269" cy="731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822960</xdr:colOff>
      <xdr:row>7</xdr:row>
      <xdr:rowOff>0</xdr:rowOff>
    </xdr:from>
    <xdr:to>
      <xdr:col>0</xdr:col>
      <xdr:colOff>822960</xdr:colOff>
      <xdr:row>9</xdr:row>
      <xdr:rowOff>68580</xdr:rowOff>
    </xdr:to>
    <xdr:pic>
      <xdr:nvPicPr>
        <xdr:cNvPr id="67" name="Рисунок 94" descr="MC.322.2.png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2960" y="107868720"/>
          <a:ext cx="792480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7</xdr:row>
      <xdr:rowOff>0</xdr:rowOff>
    </xdr:from>
    <xdr:to>
      <xdr:col>0</xdr:col>
      <xdr:colOff>998220</xdr:colOff>
      <xdr:row>9</xdr:row>
      <xdr:rowOff>57150</xdr:rowOff>
    </xdr:to>
    <xdr:pic>
      <xdr:nvPicPr>
        <xdr:cNvPr id="69" name="Рисунок 95" descr="MC.312.2.png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98220" y="108783120"/>
          <a:ext cx="784860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830580</xdr:colOff>
      <xdr:row>7</xdr:row>
      <xdr:rowOff>0</xdr:rowOff>
    </xdr:from>
    <xdr:to>
      <xdr:col>0</xdr:col>
      <xdr:colOff>830580</xdr:colOff>
      <xdr:row>9</xdr:row>
      <xdr:rowOff>148590</xdr:rowOff>
    </xdr:to>
    <xdr:pic>
      <xdr:nvPicPr>
        <xdr:cNvPr id="71" name="Рисунок 97" descr="MC.102.png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438927">
          <a:off x="830580" y="113538000"/>
          <a:ext cx="327660" cy="849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7</xdr:row>
      <xdr:rowOff>0</xdr:rowOff>
    </xdr:from>
    <xdr:to>
      <xdr:col>0</xdr:col>
      <xdr:colOff>1409700</xdr:colOff>
      <xdr:row>9</xdr:row>
      <xdr:rowOff>224790</xdr:rowOff>
    </xdr:to>
    <xdr:pic>
      <xdr:nvPicPr>
        <xdr:cNvPr id="72" name="Рисунок 98" descr="MC.103.png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209523">
          <a:off x="1409700" y="113477040"/>
          <a:ext cx="350520" cy="925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7</xdr:row>
      <xdr:rowOff>0</xdr:rowOff>
    </xdr:from>
    <xdr:to>
      <xdr:col>0</xdr:col>
      <xdr:colOff>685800</xdr:colOff>
      <xdr:row>9</xdr:row>
      <xdr:rowOff>22860</xdr:rowOff>
    </xdr:to>
    <xdr:pic>
      <xdr:nvPicPr>
        <xdr:cNvPr id="79" name="Рисунок 105" descr="TR.110.png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75293220"/>
          <a:ext cx="83058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7</xdr:row>
      <xdr:rowOff>0</xdr:rowOff>
    </xdr:from>
    <xdr:to>
      <xdr:col>0</xdr:col>
      <xdr:colOff>685800</xdr:colOff>
      <xdr:row>8</xdr:row>
      <xdr:rowOff>335280</xdr:rowOff>
    </xdr:to>
    <xdr:pic>
      <xdr:nvPicPr>
        <xdr:cNvPr id="80" name="Рисунок 106" descr="TR.111.png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76443840"/>
          <a:ext cx="83058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640080</xdr:colOff>
      <xdr:row>7</xdr:row>
      <xdr:rowOff>0</xdr:rowOff>
    </xdr:from>
    <xdr:to>
      <xdr:col>0</xdr:col>
      <xdr:colOff>640080</xdr:colOff>
      <xdr:row>9</xdr:row>
      <xdr:rowOff>232410</xdr:rowOff>
    </xdr:to>
    <xdr:pic>
      <xdr:nvPicPr>
        <xdr:cNvPr id="81" name="Рисунок 107" descr="SE.555.png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" y="130385820"/>
          <a:ext cx="76962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7</xdr:row>
      <xdr:rowOff>0</xdr:rowOff>
    </xdr:from>
    <xdr:to>
      <xdr:col>0</xdr:col>
      <xdr:colOff>998220</xdr:colOff>
      <xdr:row>10</xdr:row>
      <xdr:rowOff>175260</xdr:rowOff>
    </xdr:to>
    <xdr:pic>
      <xdr:nvPicPr>
        <xdr:cNvPr id="96" name="Рисунок 7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8220" y="83362800"/>
          <a:ext cx="739140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1082040</xdr:colOff>
      <xdr:row>7</xdr:row>
      <xdr:rowOff>0</xdr:rowOff>
    </xdr:from>
    <xdr:to>
      <xdr:col>0</xdr:col>
      <xdr:colOff>1082040</xdr:colOff>
      <xdr:row>10</xdr:row>
      <xdr:rowOff>289560</xdr:rowOff>
    </xdr:to>
    <xdr:pic>
      <xdr:nvPicPr>
        <xdr:cNvPr id="97" name="Рисунок 8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040" y="84726780"/>
          <a:ext cx="62484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14566</xdr:colOff>
      <xdr:row>90</xdr:row>
      <xdr:rowOff>95250</xdr:rowOff>
    </xdr:from>
    <xdr:ext cx="3918397" cy="3993154"/>
    <xdr:pic>
      <xdr:nvPicPr>
        <xdr:cNvPr id="2" name="Рисунок 1">
          <a:extLst>
            <a:ext uri="{FF2B5EF4-FFF2-40B4-BE49-F238E27FC236}">
              <a16:creationId xmlns:a16="http://schemas.microsoft.com/office/drawing/2014/main" id="{F82F3ABF-9857-4C21-A4F5-831976F09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733" y="16478250"/>
          <a:ext cx="3918397" cy="3993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1057836</xdr:colOff>
      <xdr:row>0</xdr:row>
      <xdr:rowOff>134471</xdr:rowOff>
    </xdr:from>
    <xdr:ext cx="1413232" cy="1060612"/>
    <xdr:pic>
      <xdr:nvPicPr>
        <xdr:cNvPr id="3" name="Рисунок 17" descr="logo.tif">
          <a:extLst>
            <a:ext uri="{FF2B5EF4-FFF2-40B4-BE49-F238E27FC236}">
              <a16:creationId xmlns:a16="http://schemas.microsoft.com/office/drawing/2014/main" id="{95D21F7C-E0D4-4CF9-A84B-5B372DAB2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55670" y="134471"/>
          <a:ext cx="1413232" cy="10606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134472</xdr:colOff>
      <xdr:row>22</xdr:row>
      <xdr:rowOff>119540</xdr:rowOff>
    </xdr:from>
    <xdr:ext cx="3104028" cy="1084906"/>
    <xdr:pic>
      <xdr:nvPicPr>
        <xdr:cNvPr id="4" name="Рисунок 3">
          <a:extLst>
            <a:ext uri="{FF2B5EF4-FFF2-40B4-BE49-F238E27FC236}">
              <a16:creationId xmlns:a16="http://schemas.microsoft.com/office/drawing/2014/main" id="{EFDD3521-E3FA-46B3-9BDD-0D584EEB1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472" y="4124273"/>
          <a:ext cx="3104028" cy="1084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201706</xdr:colOff>
      <xdr:row>25</xdr:row>
      <xdr:rowOff>268941</xdr:rowOff>
    </xdr:from>
    <xdr:to>
      <xdr:col>0</xdr:col>
      <xdr:colOff>3305736</xdr:colOff>
      <xdr:row>26</xdr:row>
      <xdr:rowOff>201705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0E68436-B9B3-413C-98F2-D30D5EF9C33F}"/>
            </a:ext>
          </a:extLst>
        </xdr:cNvPr>
        <xdr:cNvSpPr txBox="1"/>
      </xdr:nvSpPr>
      <xdr:spPr>
        <a:xfrm>
          <a:off x="201706" y="4730874"/>
          <a:ext cx="453964" cy="182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/>
            <a:t>Левое</a:t>
          </a:r>
          <a:r>
            <a:rPr lang="ru-RU" sz="1100"/>
            <a:t> присоединение    </a:t>
          </a:r>
          <a:r>
            <a:rPr lang="ru-RU" sz="1100" b="1"/>
            <a:t>Правое</a:t>
          </a:r>
          <a:r>
            <a:rPr lang="ru-RU" sz="1100"/>
            <a:t> присоединение</a:t>
          </a:r>
        </a:p>
      </xdr:txBody>
    </xdr:sp>
    <xdr:clientData/>
  </xdr:twoCellAnchor>
  <xdr:oneCellAnchor>
    <xdr:from>
      <xdr:col>0</xdr:col>
      <xdr:colOff>56029</xdr:colOff>
      <xdr:row>9</xdr:row>
      <xdr:rowOff>78441</xdr:rowOff>
    </xdr:from>
    <xdr:ext cx="3284061" cy="3959536"/>
    <xdr:pic>
      <xdr:nvPicPr>
        <xdr:cNvPr id="6" name="Рисунок 5">
          <a:extLst>
            <a:ext uri="{FF2B5EF4-FFF2-40B4-BE49-F238E27FC236}">
              <a16:creationId xmlns:a16="http://schemas.microsoft.com/office/drawing/2014/main" id="{3D7D096B-2625-412E-BA05-4A45B46FD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29" y="1716741"/>
          <a:ext cx="3284061" cy="395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22412</xdr:colOff>
      <xdr:row>28</xdr:row>
      <xdr:rowOff>100853</xdr:rowOff>
    </xdr:from>
    <xdr:ext cx="3412169" cy="3757706"/>
    <xdr:pic>
      <xdr:nvPicPr>
        <xdr:cNvPr id="7" name="Рисунок 6">
          <a:extLst>
            <a:ext uri="{FF2B5EF4-FFF2-40B4-BE49-F238E27FC236}">
              <a16:creationId xmlns:a16="http://schemas.microsoft.com/office/drawing/2014/main" id="{D69C9822-FD1A-4876-98D7-C1F00DB98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5197786"/>
          <a:ext cx="3412169" cy="3757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129991</xdr:colOff>
      <xdr:row>41</xdr:row>
      <xdr:rowOff>115057</xdr:rowOff>
    </xdr:from>
    <xdr:ext cx="3104028" cy="1084906"/>
    <xdr:pic>
      <xdr:nvPicPr>
        <xdr:cNvPr id="8" name="Рисунок 7">
          <a:extLst>
            <a:ext uri="{FF2B5EF4-FFF2-40B4-BE49-F238E27FC236}">
              <a16:creationId xmlns:a16="http://schemas.microsoft.com/office/drawing/2014/main" id="{87BD291C-4516-4096-9B28-1C56BED73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91" y="7578424"/>
          <a:ext cx="3104028" cy="1084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197225</xdr:colOff>
      <xdr:row>44</xdr:row>
      <xdr:rowOff>264458</xdr:rowOff>
    </xdr:from>
    <xdr:to>
      <xdr:col>0</xdr:col>
      <xdr:colOff>3301255</xdr:colOff>
      <xdr:row>45</xdr:row>
      <xdr:rowOff>197223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5A1B3B-6526-4307-9F2C-B906C4B87E35}"/>
            </a:ext>
          </a:extLst>
        </xdr:cNvPr>
        <xdr:cNvSpPr txBox="1"/>
      </xdr:nvSpPr>
      <xdr:spPr>
        <a:xfrm>
          <a:off x="197225" y="8193491"/>
          <a:ext cx="458197" cy="1782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/>
            <a:t>Левое</a:t>
          </a:r>
          <a:r>
            <a:rPr lang="ru-RU" sz="1100"/>
            <a:t> присоединение    </a:t>
          </a:r>
          <a:r>
            <a:rPr lang="ru-RU" sz="1100" b="1"/>
            <a:t>Правое</a:t>
          </a:r>
          <a:r>
            <a:rPr lang="ru-RU" sz="1100"/>
            <a:t> присоединение</a:t>
          </a:r>
        </a:p>
      </xdr:txBody>
    </xdr:sp>
    <xdr:clientData/>
  </xdr:twoCellAnchor>
  <xdr:oneCellAnchor>
    <xdr:from>
      <xdr:col>0</xdr:col>
      <xdr:colOff>44822</xdr:colOff>
      <xdr:row>47</xdr:row>
      <xdr:rowOff>100849</xdr:rowOff>
    </xdr:from>
    <xdr:ext cx="3373911" cy="3757710"/>
    <xdr:pic>
      <xdr:nvPicPr>
        <xdr:cNvPr id="10" name="Рисунок 9">
          <a:extLst>
            <a:ext uri="{FF2B5EF4-FFF2-40B4-BE49-F238E27FC236}">
              <a16:creationId xmlns:a16="http://schemas.microsoft.com/office/drawing/2014/main" id="{B106E864-EB10-4217-9069-47439BFD5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2" y="8656416"/>
          <a:ext cx="3373911" cy="3757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125508</xdr:colOff>
      <xdr:row>60</xdr:row>
      <xdr:rowOff>99367</xdr:rowOff>
    </xdr:from>
    <xdr:ext cx="3104028" cy="1084906"/>
    <xdr:pic>
      <xdr:nvPicPr>
        <xdr:cNvPr id="11" name="Рисунок 10">
          <a:extLst>
            <a:ext uri="{FF2B5EF4-FFF2-40B4-BE49-F238E27FC236}">
              <a16:creationId xmlns:a16="http://schemas.microsoft.com/office/drawing/2014/main" id="{EDFEF116-6254-453F-A5BC-440BCC61E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08" y="11021367"/>
          <a:ext cx="3104028" cy="1084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192742</xdr:colOff>
      <xdr:row>63</xdr:row>
      <xdr:rowOff>248769</xdr:rowOff>
    </xdr:from>
    <xdr:to>
      <xdr:col>0</xdr:col>
      <xdr:colOff>3296772</xdr:colOff>
      <xdr:row>64</xdr:row>
      <xdr:rowOff>181533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C797578-86BA-4B2C-9814-71024797CF5B}"/>
            </a:ext>
          </a:extLst>
        </xdr:cNvPr>
        <xdr:cNvSpPr txBox="1"/>
      </xdr:nvSpPr>
      <xdr:spPr>
        <a:xfrm>
          <a:off x="192742" y="11649135"/>
          <a:ext cx="462430" cy="182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/>
            <a:t>Левое</a:t>
          </a:r>
          <a:r>
            <a:rPr lang="ru-RU" sz="1100"/>
            <a:t> присоединение    </a:t>
          </a:r>
          <a:r>
            <a:rPr lang="ru-RU" sz="1100" b="1"/>
            <a:t>Правое</a:t>
          </a:r>
          <a:r>
            <a:rPr lang="ru-RU" sz="1100"/>
            <a:t> присоединение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1057836</xdr:colOff>
      <xdr:row>0</xdr:row>
      <xdr:rowOff>134471</xdr:rowOff>
    </xdr:from>
    <xdr:ext cx="1413232" cy="1060612"/>
    <xdr:pic>
      <xdr:nvPicPr>
        <xdr:cNvPr id="2" name="Рисунок 17" descr="logo.tif">
          <a:extLst>
            <a:ext uri="{FF2B5EF4-FFF2-40B4-BE49-F238E27FC236}">
              <a16:creationId xmlns:a16="http://schemas.microsoft.com/office/drawing/2014/main" id="{362EDBE1-8D64-4381-BF6F-1998517A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57836" y="134471"/>
          <a:ext cx="1413232" cy="10606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11206</xdr:colOff>
      <xdr:row>9</xdr:row>
      <xdr:rowOff>100850</xdr:rowOff>
    </xdr:from>
    <xdr:ext cx="3383647" cy="2261099"/>
    <xdr:pic>
      <xdr:nvPicPr>
        <xdr:cNvPr id="3" name="Рисунок 2">
          <a:extLst>
            <a:ext uri="{FF2B5EF4-FFF2-40B4-BE49-F238E27FC236}">
              <a16:creationId xmlns:a16="http://schemas.microsoft.com/office/drawing/2014/main" id="{F6120AB5-B5C4-4BD0-BB4E-C849D8FF0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6" y="2794399"/>
          <a:ext cx="3383647" cy="226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795621</xdr:colOff>
      <xdr:row>18</xdr:row>
      <xdr:rowOff>224862</xdr:rowOff>
    </xdr:from>
    <xdr:ext cx="1815353" cy="1186750"/>
    <xdr:pic>
      <xdr:nvPicPr>
        <xdr:cNvPr id="4" name="Рисунок 3">
          <a:extLst>
            <a:ext uri="{FF2B5EF4-FFF2-40B4-BE49-F238E27FC236}">
              <a16:creationId xmlns:a16="http://schemas.microsoft.com/office/drawing/2014/main" id="{CD9E09EF-40C0-45D4-AA43-221770AB2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21" y="5636786"/>
          <a:ext cx="1815353" cy="118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224117</xdr:colOff>
      <xdr:row>17</xdr:row>
      <xdr:rowOff>224114</xdr:rowOff>
    </xdr:from>
    <xdr:to>
      <xdr:col>0</xdr:col>
      <xdr:colOff>3328147</xdr:colOff>
      <xdr:row>18</xdr:row>
      <xdr:rowOff>156878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C21D2A6-B7BC-456B-92DB-DDAD60B0D380}"/>
            </a:ext>
          </a:extLst>
        </xdr:cNvPr>
        <xdr:cNvSpPr txBox="1"/>
      </xdr:nvSpPr>
      <xdr:spPr>
        <a:xfrm>
          <a:off x="224117" y="5333996"/>
          <a:ext cx="3104030" cy="234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0"/>
            <a:t>Вариант</a:t>
          </a:r>
          <a:r>
            <a:rPr lang="ru-RU" sz="1100" b="0" baseline="0"/>
            <a:t> с установленными водосчетчиками:</a:t>
          </a:r>
          <a:endParaRPr lang="ru-RU" sz="1100" b="0"/>
        </a:p>
      </xdr:txBody>
    </xdr:sp>
    <xdr:clientData/>
  </xdr:twoCellAnchor>
  <xdr:oneCellAnchor>
    <xdr:from>
      <xdr:col>0</xdr:col>
      <xdr:colOff>123265</xdr:colOff>
      <xdr:row>38</xdr:row>
      <xdr:rowOff>89647</xdr:rowOff>
    </xdr:from>
    <xdr:ext cx="3328363" cy="2667000"/>
    <xdr:pic>
      <xdr:nvPicPr>
        <xdr:cNvPr id="6" name="Рисунок 5">
          <a:extLst>
            <a:ext uri="{FF2B5EF4-FFF2-40B4-BE49-F238E27FC236}">
              <a16:creationId xmlns:a16="http://schemas.microsoft.com/office/drawing/2014/main" id="{2FCDFF93-A33D-4E42-BC10-23096350F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265" y="11542404"/>
          <a:ext cx="3328363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347382</xdr:colOff>
      <xdr:row>47</xdr:row>
      <xdr:rowOff>78441</xdr:rowOff>
    </xdr:from>
    <xdr:to>
      <xdr:col>0</xdr:col>
      <xdr:colOff>3451412</xdr:colOff>
      <xdr:row>48</xdr:row>
      <xdr:rowOff>11206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2D76965-B402-48EB-8A1F-15F8E980ADB1}"/>
            </a:ext>
          </a:extLst>
        </xdr:cNvPr>
        <xdr:cNvSpPr txBox="1"/>
      </xdr:nvSpPr>
      <xdr:spPr>
        <a:xfrm>
          <a:off x="347382" y="14249572"/>
          <a:ext cx="3104030" cy="2348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0"/>
            <a:t>Вариант</a:t>
          </a:r>
          <a:r>
            <a:rPr lang="ru-RU" sz="1100" b="0" baseline="0"/>
            <a:t> с установленными водосчетчиками:</a:t>
          </a:r>
          <a:endParaRPr lang="ru-RU" sz="1100" b="0"/>
        </a:p>
      </xdr:txBody>
    </xdr:sp>
    <xdr:clientData/>
  </xdr:twoCellAnchor>
  <xdr:oneCellAnchor>
    <xdr:from>
      <xdr:col>0</xdr:col>
      <xdr:colOff>1098175</xdr:colOff>
      <xdr:row>47</xdr:row>
      <xdr:rowOff>295945</xdr:rowOff>
    </xdr:from>
    <xdr:ext cx="1490382" cy="1194197"/>
    <xdr:pic>
      <xdr:nvPicPr>
        <xdr:cNvPr id="8" name="Рисунок 7">
          <a:extLst>
            <a:ext uri="{FF2B5EF4-FFF2-40B4-BE49-F238E27FC236}">
              <a16:creationId xmlns:a16="http://schemas.microsoft.com/office/drawing/2014/main" id="{08AF3D98-CCF5-4F71-8EFD-B8F50FC92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8175" y="14467076"/>
          <a:ext cx="1490382" cy="1194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</xdr:row>
      <xdr:rowOff>71437</xdr:rowOff>
    </xdr:from>
    <xdr:ext cx="3383647" cy="2261099"/>
    <xdr:pic>
      <xdr:nvPicPr>
        <xdr:cNvPr id="9" name="Рисунок 8">
          <a:extLst>
            <a:ext uri="{FF2B5EF4-FFF2-40B4-BE49-F238E27FC236}">
              <a16:creationId xmlns:a16="http://schemas.microsoft.com/office/drawing/2014/main" id="{5F1EFB9D-2D23-4B8E-8AD0-BE1148A9D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93569"/>
          <a:ext cx="3383647" cy="226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784415</xdr:colOff>
      <xdr:row>32</xdr:row>
      <xdr:rowOff>124012</xdr:rowOff>
    </xdr:from>
    <xdr:ext cx="1815353" cy="1186750"/>
    <xdr:pic>
      <xdr:nvPicPr>
        <xdr:cNvPr id="10" name="Рисунок 9">
          <a:extLst>
            <a:ext uri="{FF2B5EF4-FFF2-40B4-BE49-F238E27FC236}">
              <a16:creationId xmlns:a16="http://schemas.microsoft.com/office/drawing/2014/main" id="{7F1EDD9B-C76B-4E38-A5E9-2EFC2F7D3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5" y="9764519"/>
          <a:ext cx="1815353" cy="118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212911</xdr:colOff>
      <xdr:row>31</xdr:row>
      <xdr:rowOff>123264</xdr:rowOff>
    </xdr:from>
    <xdr:to>
      <xdr:col>0</xdr:col>
      <xdr:colOff>3316941</xdr:colOff>
      <xdr:row>32</xdr:row>
      <xdr:rowOff>56028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C7EBF3A-33FE-4C15-A343-E2C4CFF9BE26}"/>
            </a:ext>
          </a:extLst>
        </xdr:cNvPr>
        <xdr:cNvSpPr txBox="1"/>
      </xdr:nvSpPr>
      <xdr:spPr>
        <a:xfrm>
          <a:off x="212911" y="9461729"/>
          <a:ext cx="3104030" cy="234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0"/>
            <a:t>Вариант</a:t>
          </a:r>
          <a:r>
            <a:rPr lang="ru-RU" sz="1100" b="0" baseline="0"/>
            <a:t> с установленными водосчетчиками:</a:t>
          </a:r>
          <a:endParaRPr lang="ru-RU" sz="1100" b="0"/>
        </a:p>
      </xdr:txBody>
    </xdr:sp>
    <xdr:clientData/>
  </xdr:twoCellAnchor>
  <xdr:oneCellAnchor>
    <xdr:from>
      <xdr:col>0</xdr:col>
      <xdr:colOff>147078</xdr:colOff>
      <xdr:row>52</xdr:row>
      <xdr:rowOff>76947</xdr:rowOff>
    </xdr:from>
    <xdr:ext cx="3328363" cy="2667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BAA4E2C1-9294-4790-B9FE-76E29D365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078" y="15758286"/>
          <a:ext cx="3328363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371195</xdr:colOff>
      <xdr:row>61</xdr:row>
      <xdr:rowOff>65741</xdr:rowOff>
    </xdr:from>
    <xdr:to>
      <xdr:col>1</xdr:col>
      <xdr:colOff>10506</xdr:colOff>
      <xdr:row>61</xdr:row>
      <xdr:rowOff>308068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41183C65-7DFE-4BBE-8729-0043F71284E3}"/>
            </a:ext>
          </a:extLst>
        </xdr:cNvPr>
        <xdr:cNvSpPr txBox="1"/>
      </xdr:nvSpPr>
      <xdr:spPr>
        <a:xfrm>
          <a:off x="371195" y="18465455"/>
          <a:ext cx="3296911" cy="2381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0"/>
            <a:t>Вариант</a:t>
          </a:r>
          <a:r>
            <a:rPr lang="ru-RU" sz="1100" b="0" baseline="0"/>
            <a:t> с установленными водосчетчиками:</a:t>
          </a:r>
          <a:endParaRPr lang="ru-RU" sz="1100" b="0"/>
        </a:p>
      </xdr:txBody>
    </xdr:sp>
    <xdr:clientData/>
  </xdr:twoCellAnchor>
  <xdr:oneCellAnchor>
    <xdr:from>
      <xdr:col>0</xdr:col>
      <xdr:colOff>1121988</xdr:colOff>
      <xdr:row>61</xdr:row>
      <xdr:rowOff>283245</xdr:rowOff>
    </xdr:from>
    <xdr:ext cx="1490382" cy="1194197"/>
    <xdr:pic>
      <xdr:nvPicPr>
        <xdr:cNvPr id="14" name="Рисунок 13">
          <a:extLst>
            <a:ext uri="{FF2B5EF4-FFF2-40B4-BE49-F238E27FC236}">
              <a16:creationId xmlns:a16="http://schemas.microsoft.com/office/drawing/2014/main" id="{4281E4E5-11AB-4BBC-B11F-E1AA046EF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1988" y="18682959"/>
          <a:ext cx="1490382" cy="1194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829"/>
  <sheetViews>
    <sheetView zoomScale="80" zoomScaleNormal="80" zoomScaleSheetLayoutView="48" zoomScalePageLayoutView="82" workbookViewId="0">
      <pane xSplit="3" ySplit="9" topLeftCell="D25" activePane="bottomRight" state="frozen"/>
      <selection pane="topRight" activeCell="D1" sqref="D1"/>
      <selection pane="bottomLeft" activeCell="A10" sqref="A10"/>
      <selection pane="bottomRight" activeCell="C42" sqref="C42"/>
    </sheetView>
  </sheetViews>
  <sheetFormatPr defaultColWidth="9.140625" defaultRowHeight="18.75"/>
  <cols>
    <col min="1" max="1" width="28" style="9" customWidth="1"/>
    <col min="2" max="2" width="30.85546875" style="48" customWidth="1"/>
    <col min="3" max="3" width="13.5703125" style="129" customWidth="1"/>
    <col min="4" max="4" width="15.42578125" style="48" customWidth="1"/>
    <col min="5" max="5" width="10.5703125" style="49" customWidth="1"/>
    <col min="6" max="6" width="9.140625" style="49" customWidth="1"/>
    <col min="7" max="7" width="14.42578125" style="86" hidden="1" customWidth="1"/>
    <col min="8" max="8" width="6.42578125" style="178" customWidth="1"/>
    <col min="9" max="9" width="6.85546875" style="168" bestFit="1" customWidth="1"/>
    <col min="10" max="10" width="14.140625" style="50" customWidth="1"/>
    <col min="11" max="11" width="14.7109375" style="51" customWidth="1"/>
    <col min="12" max="12" width="15.28515625" style="52" customWidth="1"/>
    <col min="13" max="13" width="3.42578125" style="9" customWidth="1"/>
    <col min="14" max="14" width="4" style="9" customWidth="1"/>
    <col min="15" max="16" width="9.140625" style="9"/>
    <col min="17" max="17" width="11.7109375" style="9" customWidth="1"/>
    <col min="18" max="16384" width="9.140625" style="9"/>
  </cols>
  <sheetData>
    <row r="1" spans="1:17" ht="21.95" customHeight="1">
      <c r="A1" s="1212"/>
      <c r="B1" s="1203" t="s">
        <v>2093</v>
      </c>
      <c r="C1" s="1204"/>
      <c r="D1" s="1204"/>
      <c r="E1" s="1205"/>
      <c r="F1" s="1221" t="s">
        <v>178</v>
      </c>
      <c r="G1" s="1221"/>
      <c r="H1" s="1221"/>
      <c r="I1" s="1222"/>
      <c r="J1" s="1223"/>
      <c r="K1" s="1195"/>
      <c r="L1" s="1196"/>
    </row>
    <row r="2" spans="1:17" ht="21.95" customHeight="1">
      <c r="A2" s="1213"/>
      <c r="B2" s="1206"/>
      <c r="C2" s="1207"/>
      <c r="D2" s="1207"/>
      <c r="E2" s="1208"/>
      <c r="F2" s="1224" t="s">
        <v>281</v>
      </c>
      <c r="G2" s="1224"/>
      <c r="H2" s="1224"/>
      <c r="I2" s="1225"/>
      <c r="J2" s="1226"/>
      <c r="K2" s="87">
        <v>55</v>
      </c>
      <c r="L2" s="88">
        <v>60</v>
      </c>
    </row>
    <row r="3" spans="1:17" ht="21.95" customHeight="1">
      <c r="A3" s="1213"/>
      <c r="B3" s="1206"/>
      <c r="C3" s="1207"/>
      <c r="D3" s="1207"/>
      <c r="E3" s="1208"/>
      <c r="F3" s="1224" t="s">
        <v>52</v>
      </c>
      <c r="G3" s="1224"/>
      <c r="H3" s="1224"/>
      <c r="I3" s="1225"/>
      <c r="J3" s="1226"/>
      <c r="K3" s="1197">
        <f>SUMPRODUCT(K9:K591,L9:L591)+SUMPRODUCT('Резьбовые латунные фитинги'!K9:K535,'Резьбовые латунные фитинги'!L9:L535)+SUMPRODUCT('Фитинг аксиальный'!K9:K534,'Фитинг аксиальный'!L9:L534)+SUMPRODUCT('Оцинкованные трубы и фитинги'!L10:L392,'Оцинкованные трубы и фитинги'!K10:K392)+SUMPRODUCT(AquaHit!L9:L209,AquaHit!K9:K209)+SUMPRODUCT('Балансировочная арматура'!K10:K536,'Балансировочная арматура'!L10:L536)</f>
        <v>0</v>
      </c>
      <c r="L3" s="1198"/>
    </row>
    <row r="4" spans="1:17" ht="21.95" customHeight="1">
      <c r="A4" s="1213"/>
      <c r="B4" s="1206"/>
      <c r="C4" s="1207"/>
      <c r="D4" s="1207"/>
      <c r="E4" s="1208"/>
      <c r="F4" s="1224" t="s">
        <v>174</v>
      </c>
      <c r="G4" s="1224"/>
      <c r="H4" s="1224"/>
      <c r="I4" s="1225"/>
      <c r="J4" s="1226"/>
      <c r="K4" s="1199">
        <f>SUMPRODUCT(F10:F1092,L10:L1092)/1000+SUMPRODUCT('Резьбовые латунные фитинги'!F10:F1036,'Резьбовые латунные фитинги'!L10:L1036)/1000+SUMPRODUCT('Фитинг аксиальный'!F9:F1034,'Фитинг аксиальный'!L9:L1034)/1000+SUMPRODUCT('Оцинкованные трубы и фитинги'!L9:L214,'Оцинкованные трубы и фитинги'!F9:F214)/1000+SUMPRODUCT(AquaHit!L10:L330,AquaHit!F10:F330)/1000+SUMPRODUCT('Балансировочная арматура'!F10:F536,'Балансировочная арматура'!L10:L536)/1000</f>
        <v>0</v>
      </c>
      <c r="L4" s="1200"/>
    </row>
    <row r="5" spans="1:17" ht="21.95" customHeight="1" thickBot="1">
      <c r="A5" s="1214"/>
      <c r="B5" s="1209"/>
      <c r="C5" s="1210"/>
      <c r="D5" s="1210"/>
      <c r="E5" s="1211"/>
      <c r="F5" s="1227" t="s">
        <v>175</v>
      </c>
      <c r="G5" s="1227"/>
      <c r="H5" s="1227"/>
      <c r="I5" s="1228"/>
      <c r="J5" s="1229"/>
      <c r="K5" s="1201">
        <f>SUMPRODUCT(G10:G1092,L10:L1092)+SUMPRODUCT('Резьбовые латунные фитинги'!G10:G1036,'Резьбовые латунные фитинги'!L10:L1036)+SUMPRODUCT('Фитинг аксиальный'!G9:G1034,'Фитинг аксиальный'!L9:L1034)+SUMPRODUCT('Оцинкованные трубы и фитинги'!L10:L404,'Оцинкованные трубы и фитинги'!G10:G404)+SUMPRODUCT(AquaHit!L10:L330,AquaHit!G10:G330)</f>
        <v>0</v>
      </c>
      <c r="L5" s="1202"/>
    </row>
    <row r="6" spans="1:17" ht="15.75" customHeight="1" thickBot="1">
      <c r="A6" s="1215" t="s">
        <v>0</v>
      </c>
      <c r="B6" s="1215" t="s">
        <v>60</v>
      </c>
      <c r="C6" s="1215" t="s">
        <v>61</v>
      </c>
      <c r="D6" s="1215" t="s">
        <v>1</v>
      </c>
      <c r="E6" s="1219" t="s">
        <v>162</v>
      </c>
      <c r="F6" s="1183" t="s">
        <v>170</v>
      </c>
      <c r="G6" s="150"/>
      <c r="H6" s="1185" t="s">
        <v>632</v>
      </c>
      <c r="I6" s="1186"/>
      <c r="J6" s="1181" t="s">
        <v>1283</v>
      </c>
      <c r="K6" s="1193" t="s">
        <v>1521</v>
      </c>
      <c r="L6" s="1179" t="s">
        <v>51</v>
      </c>
    </row>
    <row r="7" spans="1:17" ht="15.75" customHeight="1" thickBot="1">
      <c r="A7" s="1216"/>
      <c r="B7" s="1216"/>
      <c r="C7" s="1216"/>
      <c r="D7" s="1216"/>
      <c r="E7" s="1220"/>
      <c r="F7" s="1184"/>
      <c r="G7" s="149"/>
      <c r="H7" s="151" t="s">
        <v>633</v>
      </c>
      <c r="I7" s="196" t="s">
        <v>634</v>
      </c>
      <c r="J7" s="1182"/>
      <c r="K7" s="1194"/>
      <c r="L7" s="1180"/>
      <c r="N7" s="499" t="s">
        <v>1349</v>
      </c>
      <c r="O7" s="436"/>
    </row>
    <row r="8" spans="1:17" ht="27.75" customHeight="1" thickBot="1">
      <c r="A8" s="1079" t="s">
        <v>1301</v>
      </c>
      <c r="B8" s="1080"/>
      <c r="C8" s="1080"/>
      <c r="D8" s="1080"/>
      <c r="E8" s="1080"/>
      <c r="F8" s="1080"/>
      <c r="G8" s="1080"/>
      <c r="H8" s="1080"/>
      <c r="I8" s="1080"/>
      <c r="J8" s="1080"/>
      <c r="K8" s="1080"/>
      <c r="L8" s="411"/>
    </row>
    <row r="9" spans="1:17" ht="29.1" customHeight="1" thickBot="1">
      <c r="A9" s="1217" t="s">
        <v>59</v>
      </c>
      <c r="B9" s="1218"/>
      <c r="C9" s="1218"/>
      <c r="D9" s="1218"/>
      <c r="E9" s="1218"/>
      <c r="F9" s="1218"/>
      <c r="G9" s="1218"/>
      <c r="H9" s="1218"/>
      <c r="I9" s="1218"/>
      <c r="J9" s="1218"/>
      <c r="K9" s="1064"/>
      <c r="L9" s="422"/>
    </row>
    <row r="10" spans="1:17" s="13" customFormat="1" ht="29.1" customHeight="1">
      <c r="A10" s="1190"/>
      <c r="B10" s="1132" t="s">
        <v>2</v>
      </c>
      <c r="C10" s="1044" t="s">
        <v>3</v>
      </c>
      <c r="D10" s="419" t="s">
        <v>4</v>
      </c>
      <c r="E10" s="233">
        <v>40</v>
      </c>
      <c r="F10" s="233">
        <v>170</v>
      </c>
      <c r="G10" s="79">
        <v>2.5109999999999998E-4</v>
      </c>
      <c r="H10" s="169">
        <v>10</v>
      </c>
      <c r="I10" s="281" t="s">
        <v>635</v>
      </c>
      <c r="J10" s="11">
        <v>6.7760000000000007</v>
      </c>
      <c r="K10" s="12">
        <f>J10*$K$2*((100-$K$1)/100)</f>
        <v>372.68000000000006</v>
      </c>
      <c r="L10" s="264"/>
      <c r="N10" s="496" t="s">
        <v>1348</v>
      </c>
    </row>
    <row r="11" spans="1:17" s="13" customFormat="1" ht="29.1" customHeight="1">
      <c r="A11" s="1191"/>
      <c r="B11" s="1133"/>
      <c r="C11" s="279" t="s">
        <v>5</v>
      </c>
      <c r="D11" s="415" t="s">
        <v>6</v>
      </c>
      <c r="E11" s="234">
        <v>40</v>
      </c>
      <c r="F11" s="234">
        <v>262</v>
      </c>
      <c r="G11" s="80">
        <v>4.1023124999999997E-4</v>
      </c>
      <c r="H11" s="170">
        <v>8</v>
      </c>
      <c r="I11" s="232" t="s">
        <v>636</v>
      </c>
      <c r="J11" s="15">
        <v>10.340000000000002</v>
      </c>
      <c r="K11" s="16">
        <f t="shared" ref="K11:K68" si="0">J11*$K$2*((100-$K$1)/100)</f>
        <v>568.70000000000005</v>
      </c>
      <c r="L11" s="265"/>
      <c r="P11" s="168"/>
      <c r="Q11" s="168"/>
    </row>
    <row r="12" spans="1:17" s="13" customFormat="1" ht="29.1" customHeight="1">
      <c r="A12" s="1191"/>
      <c r="B12" s="1133"/>
      <c r="C12" s="279" t="s">
        <v>7</v>
      </c>
      <c r="D12" s="415" t="s">
        <v>8</v>
      </c>
      <c r="E12" s="234">
        <v>40</v>
      </c>
      <c r="F12" s="234">
        <v>403</v>
      </c>
      <c r="G12" s="80">
        <v>5.46975E-4</v>
      </c>
      <c r="H12" s="170">
        <v>6</v>
      </c>
      <c r="I12" s="232" t="s">
        <v>637</v>
      </c>
      <c r="J12" s="15">
        <v>16.5</v>
      </c>
      <c r="K12" s="16">
        <f t="shared" si="0"/>
        <v>907.5</v>
      </c>
      <c r="L12" s="265"/>
      <c r="P12" s="168"/>
      <c r="Q12" s="168"/>
    </row>
    <row r="13" spans="1:17" s="13" customFormat="1" ht="29.1" customHeight="1">
      <c r="A13" s="1191"/>
      <c r="B13" s="1133"/>
      <c r="C13" s="279" t="s">
        <v>9</v>
      </c>
      <c r="D13" s="415" t="s">
        <v>10</v>
      </c>
      <c r="E13" s="234">
        <v>40</v>
      </c>
      <c r="F13" s="234">
        <v>606</v>
      </c>
      <c r="G13" s="80">
        <v>1.09395E-3</v>
      </c>
      <c r="H13" s="170">
        <v>6</v>
      </c>
      <c r="I13" s="232" t="s">
        <v>638</v>
      </c>
      <c r="J13" s="15">
        <v>25.960000000000004</v>
      </c>
      <c r="K13" s="16">
        <f t="shared" si="0"/>
        <v>1427.8000000000002</v>
      </c>
      <c r="L13" s="265"/>
      <c r="P13" s="168"/>
      <c r="Q13" s="168"/>
    </row>
    <row r="14" spans="1:17" s="13" customFormat="1" ht="29.1" customHeight="1">
      <c r="A14" s="1191"/>
      <c r="B14" s="1133"/>
      <c r="C14" s="279" t="s">
        <v>11</v>
      </c>
      <c r="D14" s="415" t="s">
        <v>12</v>
      </c>
      <c r="E14" s="234">
        <v>40</v>
      </c>
      <c r="F14" s="234">
        <v>921</v>
      </c>
      <c r="G14" s="80">
        <v>1.6409249999999999E-3</v>
      </c>
      <c r="H14" s="170">
        <v>4</v>
      </c>
      <c r="I14" s="232" t="s">
        <v>639</v>
      </c>
      <c r="J14" s="15">
        <v>39.160000000000004</v>
      </c>
      <c r="K14" s="16">
        <f t="shared" si="0"/>
        <v>2153.8000000000002</v>
      </c>
      <c r="L14" s="265"/>
      <c r="P14" s="168"/>
      <c r="Q14" s="168"/>
    </row>
    <row r="15" spans="1:17" s="13" customFormat="1" ht="29.1" customHeight="1">
      <c r="A15" s="1191"/>
      <c r="B15" s="1133"/>
      <c r="C15" s="279" t="s">
        <v>13</v>
      </c>
      <c r="D15" s="415" t="s">
        <v>14</v>
      </c>
      <c r="E15" s="234">
        <v>40</v>
      </c>
      <c r="F15" s="234">
        <v>1311</v>
      </c>
      <c r="G15" s="80">
        <v>2.8157999999999998E-3</v>
      </c>
      <c r="H15" s="170">
        <v>2</v>
      </c>
      <c r="I15" s="232" t="s">
        <v>640</v>
      </c>
      <c r="J15" s="15">
        <v>58.85</v>
      </c>
      <c r="K15" s="16">
        <f t="shared" si="0"/>
        <v>3236.75</v>
      </c>
      <c r="L15" s="265"/>
      <c r="P15" s="168"/>
      <c r="Q15" s="168"/>
    </row>
    <row r="16" spans="1:17" s="13" customFormat="1" ht="29.1" customHeight="1">
      <c r="A16" s="1191"/>
      <c r="B16" s="1133"/>
      <c r="C16" s="279" t="s">
        <v>15</v>
      </c>
      <c r="D16" s="415" t="s">
        <v>16</v>
      </c>
      <c r="E16" s="234">
        <v>25</v>
      </c>
      <c r="F16" s="234">
        <v>2997</v>
      </c>
      <c r="G16" s="80">
        <v>7.0559999999999998E-3</v>
      </c>
      <c r="H16" s="170">
        <v>2</v>
      </c>
      <c r="I16" s="232" t="s">
        <v>641</v>
      </c>
      <c r="J16" s="15">
        <v>142.45000000000002</v>
      </c>
      <c r="K16" s="16">
        <f t="shared" si="0"/>
        <v>7834.7500000000009</v>
      </c>
      <c r="L16" s="265"/>
      <c r="P16" s="168"/>
      <c r="Q16" s="168"/>
    </row>
    <row r="17" spans="1:17" s="13" customFormat="1" ht="29.1" customHeight="1">
      <c r="A17" s="1191"/>
      <c r="B17" s="1133"/>
      <c r="C17" s="279" t="s">
        <v>17</v>
      </c>
      <c r="D17" s="415" t="s">
        <v>18</v>
      </c>
      <c r="E17" s="234">
        <v>25</v>
      </c>
      <c r="F17" s="234">
        <v>4100</v>
      </c>
      <c r="G17" s="80">
        <v>7.0559999999999998E-3</v>
      </c>
      <c r="H17" s="170">
        <v>2</v>
      </c>
      <c r="I17" s="232" t="s">
        <v>641</v>
      </c>
      <c r="J17" s="15">
        <v>208.12</v>
      </c>
      <c r="K17" s="16">
        <f t="shared" si="0"/>
        <v>11446.6</v>
      </c>
      <c r="L17" s="265"/>
      <c r="P17" s="168"/>
      <c r="Q17" s="168"/>
    </row>
    <row r="18" spans="1:17" s="13" customFormat="1" ht="29.1" customHeight="1" thickBot="1">
      <c r="A18" s="1192"/>
      <c r="B18" s="1159"/>
      <c r="C18" s="276" t="s">
        <v>19</v>
      </c>
      <c r="D18" s="253" t="s">
        <v>20</v>
      </c>
      <c r="E18" s="235">
        <v>25</v>
      </c>
      <c r="F18" s="235">
        <v>6453</v>
      </c>
      <c r="G18" s="81">
        <v>9.9450000000000007E-3</v>
      </c>
      <c r="H18" s="171">
        <v>2</v>
      </c>
      <c r="I18" s="268" t="s">
        <v>641</v>
      </c>
      <c r="J18" s="18">
        <v>298.10000000000002</v>
      </c>
      <c r="K18" s="19">
        <f t="shared" si="0"/>
        <v>16395.5</v>
      </c>
      <c r="L18" s="266"/>
      <c r="P18" s="168"/>
      <c r="Q18" s="168"/>
    </row>
    <row r="19" spans="1:17" s="13" customFormat="1" ht="29.1" customHeight="1">
      <c r="A19" s="1190"/>
      <c r="B19" s="1132" t="s">
        <v>41</v>
      </c>
      <c r="C19" s="274" t="s">
        <v>21</v>
      </c>
      <c r="D19" s="419" t="s">
        <v>4</v>
      </c>
      <c r="E19" s="233">
        <v>40</v>
      </c>
      <c r="F19" s="233">
        <v>183</v>
      </c>
      <c r="G19" s="79">
        <v>2.5109999999999998E-4</v>
      </c>
      <c r="H19" s="169">
        <v>10</v>
      </c>
      <c r="I19" s="281" t="s">
        <v>635</v>
      </c>
      <c r="J19" s="11">
        <v>7.4250000000000007</v>
      </c>
      <c r="K19" s="12">
        <f t="shared" si="0"/>
        <v>408.37500000000006</v>
      </c>
      <c r="L19" s="264"/>
      <c r="P19" s="168"/>
      <c r="Q19" s="168"/>
    </row>
    <row r="20" spans="1:17" s="13" customFormat="1" ht="29.1" customHeight="1">
      <c r="A20" s="1191"/>
      <c r="B20" s="1133"/>
      <c r="C20" s="279" t="s">
        <v>22</v>
      </c>
      <c r="D20" s="415" t="s">
        <v>6</v>
      </c>
      <c r="E20" s="234">
        <v>40</v>
      </c>
      <c r="F20" s="234">
        <v>278</v>
      </c>
      <c r="G20" s="80">
        <v>4.1023124999999997E-4</v>
      </c>
      <c r="H20" s="170">
        <v>8</v>
      </c>
      <c r="I20" s="232" t="s">
        <v>636</v>
      </c>
      <c r="J20" s="15">
        <v>11.275</v>
      </c>
      <c r="K20" s="16">
        <f t="shared" si="0"/>
        <v>620.125</v>
      </c>
      <c r="L20" s="265"/>
      <c r="P20" s="168"/>
      <c r="Q20" s="168"/>
    </row>
    <row r="21" spans="1:17" s="13" customFormat="1" ht="29.1" customHeight="1">
      <c r="A21" s="1191"/>
      <c r="B21" s="1133"/>
      <c r="C21" s="279" t="s">
        <v>23</v>
      </c>
      <c r="D21" s="415" t="s">
        <v>8</v>
      </c>
      <c r="E21" s="234">
        <v>40</v>
      </c>
      <c r="F21" s="234">
        <v>437</v>
      </c>
      <c r="G21" s="80">
        <v>5.46975E-4</v>
      </c>
      <c r="H21" s="170">
        <v>6</v>
      </c>
      <c r="I21" s="232" t="s">
        <v>637</v>
      </c>
      <c r="J21" s="15">
        <v>17.490000000000002</v>
      </c>
      <c r="K21" s="16">
        <f t="shared" si="0"/>
        <v>961.95000000000016</v>
      </c>
      <c r="L21" s="265"/>
      <c r="P21" s="168"/>
      <c r="Q21" s="168"/>
    </row>
    <row r="22" spans="1:17" s="13" customFormat="1" ht="29.1" customHeight="1">
      <c r="A22" s="1191"/>
      <c r="B22" s="1133"/>
      <c r="C22" s="279" t="s">
        <v>24</v>
      </c>
      <c r="D22" s="415" t="s">
        <v>10</v>
      </c>
      <c r="E22" s="234">
        <v>40</v>
      </c>
      <c r="F22" s="234">
        <v>666</v>
      </c>
      <c r="G22" s="80">
        <v>1.09395E-3</v>
      </c>
      <c r="H22" s="170">
        <v>6</v>
      </c>
      <c r="I22" s="232" t="s">
        <v>638</v>
      </c>
      <c r="J22" s="15">
        <v>29.480000000000004</v>
      </c>
      <c r="K22" s="16">
        <f t="shared" si="0"/>
        <v>1621.4000000000003</v>
      </c>
      <c r="L22" s="265"/>
      <c r="P22" s="168"/>
      <c r="Q22" s="168"/>
    </row>
    <row r="23" spans="1:17" s="13" customFormat="1" ht="29.1" customHeight="1">
      <c r="A23" s="1191"/>
      <c r="B23" s="1133"/>
      <c r="C23" s="279" t="s">
        <v>25</v>
      </c>
      <c r="D23" s="415" t="s">
        <v>12</v>
      </c>
      <c r="E23" s="234">
        <v>40</v>
      </c>
      <c r="F23" s="234">
        <v>993</v>
      </c>
      <c r="G23" s="80">
        <v>1.6409249999999999E-3</v>
      </c>
      <c r="H23" s="170">
        <v>4</v>
      </c>
      <c r="I23" s="232" t="s">
        <v>639</v>
      </c>
      <c r="J23" s="15">
        <v>43.45</v>
      </c>
      <c r="K23" s="16">
        <f t="shared" si="0"/>
        <v>2389.75</v>
      </c>
      <c r="L23" s="265"/>
      <c r="P23" s="168"/>
      <c r="Q23" s="168"/>
    </row>
    <row r="24" spans="1:17" s="13" customFormat="1" ht="29.1" customHeight="1" thickBot="1">
      <c r="A24" s="1192"/>
      <c r="B24" s="1159"/>
      <c r="C24" s="276" t="s">
        <v>26</v>
      </c>
      <c r="D24" s="253" t="s">
        <v>14</v>
      </c>
      <c r="E24" s="235">
        <v>40</v>
      </c>
      <c r="F24" s="235">
        <v>1444</v>
      </c>
      <c r="G24" s="81">
        <v>2.8157999999999998E-3</v>
      </c>
      <c r="H24" s="171">
        <v>2</v>
      </c>
      <c r="I24" s="268" t="s">
        <v>640</v>
      </c>
      <c r="J24" s="18">
        <v>67.430000000000007</v>
      </c>
      <c r="K24" s="19">
        <f t="shared" si="0"/>
        <v>3708.6500000000005</v>
      </c>
      <c r="L24" s="266"/>
      <c r="P24" s="168"/>
      <c r="Q24" s="168"/>
    </row>
    <row r="25" spans="1:17" s="13" customFormat="1" ht="29.1" customHeight="1">
      <c r="A25" s="1081"/>
      <c r="B25" s="1132" t="s">
        <v>40</v>
      </c>
      <c r="C25" s="274" t="s">
        <v>27</v>
      </c>
      <c r="D25" s="419" t="s">
        <v>4</v>
      </c>
      <c r="E25" s="233">
        <v>40</v>
      </c>
      <c r="F25" s="233">
        <v>150</v>
      </c>
      <c r="G25" s="79">
        <v>2.5109999999999998E-4</v>
      </c>
      <c r="H25" s="169">
        <v>10</v>
      </c>
      <c r="I25" s="281" t="s">
        <v>635</v>
      </c>
      <c r="J25" s="11">
        <v>6.2590000000000012</v>
      </c>
      <c r="K25" s="12">
        <f>J25*$K$2*((100-$K$1)/100)</f>
        <v>344.24500000000006</v>
      </c>
      <c r="L25" s="264"/>
      <c r="P25" s="168"/>
      <c r="Q25" s="168"/>
    </row>
    <row r="26" spans="1:17" s="13" customFormat="1" ht="29.1" customHeight="1">
      <c r="A26" s="1083"/>
      <c r="B26" s="1133"/>
      <c r="C26" s="279" t="s">
        <v>28</v>
      </c>
      <c r="D26" s="415" t="s">
        <v>6</v>
      </c>
      <c r="E26" s="234">
        <v>40</v>
      </c>
      <c r="F26" s="234">
        <v>227</v>
      </c>
      <c r="G26" s="80">
        <v>3.1387500000000003E-4</v>
      </c>
      <c r="H26" s="170">
        <v>8</v>
      </c>
      <c r="I26" s="232" t="s">
        <v>636</v>
      </c>
      <c r="J26" s="15">
        <v>9.7460000000000004</v>
      </c>
      <c r="K26" s="16">
        <f>J26*$K$2*((100-$K$1)/100)</f>
        <v>536.03</v>
      </c>
      <c r="L26" s="265"/>
      <c r="P26" s="168"/>
      <c r="Q26" s="168"/>
    </row>
    <row r="27" spans="1:17" s="13" customFormat="1" ht="29.1" customHeight="1" thickBot="1">
      <c r="A27" s="1084"/>
      <c r="B27" s="1159"/>
      <c r="C27" s="276" t="s">
        <v>29</v>
      </c>
      <c r="D27" s="253" t="s">
        <v>8</v>
      </c>
      <c r="E27" s="235">
        <v>40</v>
      </c>
      <c r="F27" s="235">
        <v>356</v>
      </c>
      <c r="G27" s="81">
        <v>5.46975E-4</v>
      </c>
      <c r="H27" s="171">
        <v>6</v>
      </c>
      <c r="I27" s="268" t="s">
        <v>637</v>
      </c>
      <c r="J27" s="18">
        <v>15.444000000000001</v>
      </c>
      <c r="K27" s="19">
        <f>J27*$K$2*((100-$K$1)/100)</f>
        <v>849.42000000000007</v>
      </c>
      <c r="L27" s="266"/>
      <c r="P27" s="168"/>
      <c r="Q27" s="168"/>
    </row>
    <row r="28" spans="1:17" s="13" customFormat="1" ht="29.1" customHeight="1">
      <c r="A28" s="1081"/>
      <c r="B28" s="1132" t="s">
        <v>42</v>
      </c>
      <c r="C28" s="274" t="s">
        <v>30</v>
      </c>
      <c r="D28" s="419" t="s">
        <v>4</v>
      </c>
      <c r="E28" s="233">
        <v>40</v>
      </c>
      <c r="F28" s="233">
        <v>163</v>
      </c>
      <c r="G28" s="79">
        <v>2.5109999999999998E-4</v>
      </c>
      <c r="H28" s="169">
        <v>10</v>
      </c>
      <c r="I28" s="281" t="s">
        <v>635</v>
      </c>
      <c r="J28" s="11">
        <v>6.6990000000000007</v>
      </c>
      <c r="K28" s="12">
        <f t="shared" si="0"/>
        <v>368.44500000000005</v>
      </c>
      <c r="L28" s="264"/>
      <c r="P28" s="168"/>
      <c r="Q28" s="168"/>
    </row>
    <row r="29" spans="1:17" s="13" customFormat="1" ht="29.1" customHeight="1">
      <c r="A29" s="1083"/>
      <c r="B29" s="1133"/>
      <c r="C29" s="279" t="s">
        <v>31</v>
      </c>
      <c r="D29" s="415" t="s">
        <v>6</v>
      </c>
      <c r="E29" s="234">
        <v>40</v>
      </c>
      <c r="F29" s="234">
        <v>242</v>
      </c>
      <c r="G29" s="80">
        <v>3.1387500000000003E-4</v>
      </c>
      <c r="H29" s="170">
        <v>8</v>
      </c>
      <c r="I29" s="232" t="s">
        <v>636</v>
      </c>
      <c r="J29" s="15">
        <v>10.538</v>
      </c>
      <c r="K29" s="16">
        <f t="shared" si="0"/>
        <v>579.59</v>
      </c>
      <c r="L29" s="265"/>
      <c r="P29" s="168"/>
      <c r="Q29" s="168"/>
    </row>
    <row r="30" spans="1:17" s="13" customFormat="1" ht="29.1" customHeight="1" thickBot="1">
      <c r="A30" s="1084"/>
      <c r="B30" s="1159"/>
      <c r="C30" s="276" t="s">
        <v>32</v>
      </c>
      <c r="D30" s="253" t="s">
        <v>8</v>
      </c>
      <c r="E30" s="235">
        <v>40</v>
      </c>
      <c r="F30" s="235">
        <v>389</v>
      </c>
      <c r="G30" s="81">
        <v>5.46975E-4</v>
      </c>
      <c r="H30" s="171">
        <v>6</v>
      </c>
      <c r="I30" s="268" t="s">
        <v>637</v>
      </c>
      <c r="J30" s="18">
        <v>17.170999999999999</v>
      </c>
      <c r="K30" s="19">
        <f t="shared" si="0"/>
        <v>944.40499999999997</v>
      </c>
      <c r="L30" s="266"/>
      <c r="P30" s="168"/>
      <c r="Q30" s="168"/>
    </row>
    <row r="31" spans="1:17" s="13" customFormat="1" ht="29.1" customHeight="1">
      <c r="A31" s="1081"/>
      <c r="B31" s="1132" t="s">
        <v>43</v>
      </c>
      <c r="C31" s="274" t="s">
        <v>33</v>
      </c>
      <c r="D31" s="419" t="s">
        <v>4</v>
      </c>
      <c r="E31" s="233">
        <v>40</v>
      </c>
      <c r="F31" s="20">
        <v>166</v>
      </c>
      <c r="G31" s="79">
        <v>2.5109999999999998E-4</v>
      </c>
      <c r="H31" s="169">
        <v>10</v>
      </c>
      <c r="I31" s="281" t="s">
        <v>635</v>
      </c>
      <c r="J31" s="11">
        <v>7.370000000000001</v>
      </c>
      <c r="K31" s="12">
        <f t="shared" si="0"/>
        <v>405.35000000000008</v>
      </c>
      <c r="L31" s="264"/>
      <c r="P31" s="168"/>
      <c r="Q31" s="168"/>
    </row>
    <row r="32" spans="1:17" s="13" customFormat="1" ht="29.1" customHeight="1">
      <c r="A32" s="1083"/>
      <c r="B32" s="1133"/>
      <c r="C32" s="279" t="s">
        <v>34</v>
      </c>
      <c r="D32" s="415" t="s">
        <v>6</v>
      </c>
      <c r="E32" s="234">
        <v>40</v>
      </c>
      <c r="F32" s="21">
        <v>246</v>
      </c>
      <c r="G32" s="80">
        <v>3.1387500000000003E-4</v>
      </c>
      <c r="H32" s="170">
        <v>8</v>
      </c>
      <c r="I32" s="232" t="s">
        <v>636</v>
      </c>
      <c r="J32" s="15">
        <v>11.605000000000002</v>
      </c>
      <c r="K32" s="16">
        <f t="shared" si="0"/>
        <v>638.27500000000009</v>
      </c>
      <c r="L32" s="265"/>
      <c r="P32" s="168"/>
      <c r="Q32" s="168"/>
    </row>
    <row r="33" spans="1:17" s="13" customFormat="1" ht="29.1" customHeight="1" thickBot="1">
      <c r="A33" s="1084"/>
      <c r="B33" s="1159"/>
      <c r="C33" s="276" t="s">
        <v>35</v>
      </c>
      <c r="D33" s="253" t="s">
        <v>8</v>
      </c>
      <c r="E33" s="235">
        <v>40</v>
      </c>
      <c r="F33" s="22">
        <v>407</v>
      </c>
      <c r="G33" s="81">
        <v>5.46975E-4</v>
      </c>
      <c r="H33" s="171">
        <v>6</v>
      </c>
      <c r="I33" s="268" t="s">
        <v>637</v>
      </c>
      <c r="J33" s="18">
        <v>17.765000000000001</v>
      </c>
      <c r="K33" s="19">
        <f t="shared" si="0"/>
        <v>977.07500000000005</v>
      </c>
      <c r="L33" s="266"/>
      <c r="P33" s="168"/>
      <c r="Q33" s="168"/>
    </row>
    <row r="34" spans="1:17" s="13" customFormat="1" ht="29.1" customHeight="1">
      <c r="A34" s="1081"/>
      <c r="B34" s="1132" t="s">
        <v>583</v>
      </c>
      <c r="C34" s="274" t="s">
        <v>584</v>
      </c>
      <c r="D34" s="419" t="s">
        <v>4</v>
      </c>
      <c r="E34" s="233">
        <v>40</v>
      </c>
      <c r="F34" s="20">
        <v>186</v>
      </c>
      <c r="G34" s="79">
        <v>2.0924999999999996E-4</v>
      </c>
      <c r="H34" s="169">
        <v>10</v>
      </c>
      <c r="I34" s="281" t="s">
        <v>635</v>
      </c>
      <c r="J34" s="307">
        <v>4.2699999999999996</v>
      </c>
      <c r="K34" s="12">
        <f>J34*$K$2*((100-$K$1)/100)</f>
        <v>234.84999999999997</v>
      </c>
      <c r="L34" s="264"/>
      <c r="P34" s="168"/>
      <c r="Q34" s="168"/>
    </row>
    <row r="35" spans="1:17" s="13" customFormat="1" ht="29.1" customHeight="1">
      <c r="A35" s="1083"/>
      <c r="B35" s="1133"/>
      <c r="C35" s="279" t="s">
        <v>585</v>
      </c>
      <c r="D35" s="415" t="s">
        <v>6</v>
      </c>
      <c r="E35" s="234">
        <v>40</v>
      </c>
      <c r="F35" s="21">
        <v>283</v>
      </c>
      <c r="G35" s="80">
        <v>3.4185937500000004E-4</v>
      </c>
      <c r="H35" s="170">
        <v>8</v>
      </c>
      <c r="I35" s="232" t="s">
        <v>636</v>
      </c>
      <c r="J35" s="308">
        <v>6.4</v>
      </c>
      <c r="K35" s="16">
        <f>J35*$K$2*((100-$K$1)/100)</f>
        <v>352</v>
      </c>
      <c r="L35" s="265"/>
      <c r="P35" s="168"/>
      <c r="Q35" s="168"/>
    </row>
    <row r="36" spans="1:17" s="13" customFormat="1" ht="29.1" customHeight="1" thickBot="1">
      <c r="A36" s="1084"/>
      <c r="B36" s="1159"/>
      <c r="C36" s="276" t="s">
        <v>586</v>
      </c>
      <c r="D36" s="253" t="s">
        <v>8</v>
      </c>
      <c r="E36" s="235">
        <v>40</v>
      </c>
      <c r="F36" s="22">
        <v>454</v>
      </c>
      <c r="G36" s="81">
        <v>4.5581250000000005E-4</v>
      </c>
      <c r="H36" s="171">
        <v>6</v>
      </c>
      <c r="I36" s="268" t="s">
        <v>637</v>
      </c>
      <c r="J36" s="309">
        <v>10.65</v>
      </c>
      <c r="K36" s="19">
        <f>J36*$K$2*((100-$K$1)/100)</f>
        <v>585.75</v>
      </c>
      <c r="L36" s="266"/>
      <c r="P36" s="168"/>
      <c r="Q36" s="168"/>
    </row>
    <row r="37" spans="1:17" s="13" customFormat="1" ht="29.1" customHeight="1" thickBot="1">
      <c r="A37" s="1187" t="s">
        <v>814</v>
      </c>
      <c r="B37" s="1188"/>
      <c r="C37" s="1188"/>
      <c r="D37" s="1188"/>
      <c r="E37" s="1188"/>
      <c r="F37" s="1188"/>
      <c r="G37" s="1188"/>
      <c r="H37" s="1188"/>
      <c r="I37" s="1188"/>
      <c r="J37" s="1188"/>
      <c r="K37" s="1189"/>
      <c r="L37" s="423"/>
      <c r="P37" s="168"/>
      <c r="Q37" s="168"/>
    </row>
    <row r="38" spans="1:17" s="13" customFormat="1" ht="29.1" customHeight="1">
      <c r="A38" s="1190"/>
      <c r="B38" s="1132" t="s">
        <v>815</v>
      </c>
      <c r="C38" s="255" t="s">
        <v>800</v>
      </c>
      <c r="D38" s="419" t="s">
        <v>4</v>
      </c>
      <c r="E38" s="233">
        <v>25</v>
      </c>
      <c r="F38" s="233">
        <v>191.54999999999998</v>
      </c>
      <c r="G38" s="79">
        <v>2.5109999999999998E-4</v>
      </c>
      <c r="H38" s="169">
        <v>10</v>
      </c>
      <c r="I38" s="281" t="s">
        <v>635</v>
      </c>
      <c r="J38" s="11">
        <v>5.9</v>
      </c>
      <c r="K38" s="12">
        <f t="shared" ref="K38:K43" si="1">J38*$K$2*((100-$K$1)/100)</f>
        <v>324.5</v>
      </c>
      <c r="L38" s="264"/>
      <c r="P38" s="168"/>
      <c r="Q38" s="168"/>
    </row>
    <row r="39" spans="1:17" s="13" customFormat="1" ht="29.1" customHeight="1">
      <c r="A39" s="1191"/>
      <c r="B39" s="1133"/>
      <c r="C39" s="254" t="s">
        <v>801</v>
      </c>
      <c r="D39" s="415" t="s">
        <v>6</v>
      </c>
      <c r="E39" s="234">
        <v>25</v>
      </c>
      <c r="F39" s="234">
        <v>255.90999999999997</v>
      </c>
      <c r="G39" s="80">
        <v>4.1023124999999997E-4</v>
      </c>
      <c r="H39" s="170">
        <v>8</v>
      </c>
      <c r="I39" s="232" t="s">
        <v>636</v>
      </c>
      <c r="J39" s="15">
        <v>7.9</v>
      </c>
      <c r="K39" s="16">
        <f t="shared" si="1"/>
        <v>434.5</v>
      </c>
      <c r="L39" s="265"/>
      <c r="P39" s="168"/>
      <c r="Q39" s="168"/>
    </row>
    <row r="40" spans="1:17" s="13" customFormat="1" ht="29.1" customHeight="1">
      <c r="A40" s="1191"/>
      <c r="B40" s="1133"/>
      <c r="C40" s="254" t="s">
        <v>802</v>
      </c>
      <c r="D40" s="415" t="s">
        <v>8</v>
      </c>
      <c r="E40" s="234">
        <v>25</v>
      </c>
      <c r="F40" s="234">
        <v>458.15000000000003</v>
      </c>
      <c r="G40" s="80">
        <v>5.46975E-4</v>
      </c>
      <c r="H40" s="170">
        <v>6</v>
      </c>
      <c r="I40" s="232" t="s">
        <v>637</v>
      </c>
      <c r="J40" s="15">
        <v>13.640000000000002</v>
      </c>
      <c r="K40" s="16">
        <f t="shared" si="1"/>
        <v>750.20000000000016</v>
      </c>
      <c r="L40" s="265"/>
      <c r="P40" s="168"/>
      <c r="Q40" s="168"/>
    </row>
    <row r="41" spans="1:17" s="13" customFormat="1" ht="29.1" customHeight="1">
      <c r="A41" s="1191"/>
      <c r="B41" s="1133"/>
      <c r="C41" s="254" t="s">
        <v>803</v>
      </c>
      <c r="D41" s="415" t="s">
        <v>10</v>
      </c>
      <c r="E41" s="234">
        <v>25</v>
      </c>
      <c r="F41" s="234">
        <v>698.08999999999992</v>
      </c>
      <c r="G41" s="80">
        <v>1.09395E-3</v>
      </c>
      <c r="H41" s="170">
        <v>6</v>
      </c>
      <c r="I41" s="232" t="s">
        <v>638</v>
      </c>
      <c r="J41" s="15">
        <v>21.77</v>
      </c>
      <c r="K41" s="16">
        <f t="shared" si="1"/>
        <v>1197.3499999999999</v>
      </c>
      <c r="L41" s="265"/>
      <c r="P41" s="168"/>
      <c r="Q41" s="168"/>
    </row>
    <row r="42" spans="1:17" s="13" customFormat="1" ht="29.1" customHeight="1">
      <c r="A42" s="1191"/>
      <c r="B42" s="1133"/>
      <c r="C42" s="254" t="s">
        <v>804</v>
      </c>
      <c r="D42" s="415" t="s">
        <v>12</v>
      </c>
      <c r="E42" s="234">
        <v>25</v>
      </c>
      <c r="F42" s="234">
        <v>1031.1019999999999</v>
      </c>
      <c r="G42" s="80">
        <v>1.6409249999999999E-3</v>
      </c>
      <c r="H42" s="170">
        <v>4</v>
      </c>
      <c r="I42" s="232" t="s">
        <v>639</v>
      </c>
      <c r="J42" s="15">
        <v>32.68</v>
      </c>
      <c r="K42" s="16">
        <f t="shared" si="1"/>
        <v>1797.4</v>
      </c>
      <c r="L42" s="265"/>
      <c r="P42" s="168"/>
      <c r="Q42" s="168"/>
    </row>
    <row r="43" spans="1:17" s="13" customFormat="1" ht="29.1" customHeight="1" thickBot="1">
      <c r="A43" s="1192"/>
      <c r="B43" s="1159"/>
      <c r="C43" s="256" t="s">
        <v>805</v>
      </c>
      <c r="D43" s="253" t="s">
        <v>14</v>
      </c>
      <c r="E43" s="235">
        <v>25</v>
      </c>
      <c r="F43" s="235">
        <v>1628.0219999999999</v>
      </c>
      <c r="G43" s="81">
        <v>2.8157999999999998E-3</v>
      </c>
      <c r="H43" s="171">
        <v>2</v>
      </c>
      <c r="I43" s="268" t="s">
        <v>640</v>
      </c>
      <c r="J43" s="18">
        <v>51.18</v>
      </c>
      <c r="K43" s="19">
        <f t="shared" si="1"/>
        <v>2814.9</v>
      </c>
      <c r="L43" s="266"/>
      <c r="P43" s="168"/>
      <c r="Q43" s="168"/>
    </row>
    <row r="44" spans="1:17" s="13" customFormat="1" ht="29.1" customHeight="1">
      <c r="A44" s="1081"/>
      <c r="B44" s="1132" t="s">
        <v>816</v>
      </c>
      <c r="C44" s="274" t="s">
        <v>810</v>
      </c>
      <c r="D44" s="419" t="s">
        <v>4</v>
      </c>
      <c r="E44" s="233">
        <v>25</v>
      </c>
      <c r="F44" s="233">
        <v>166.85</v>
      </c>
      <c r="G44" s="79">
        <v>2.5109999999999998E-4</v>
      </c>
      <c r="H44" s="169">
        <v>10</v>
      </c>
      <c r="I44" s="281" t="s">
        <v>635</v>
      </c>
      <c r="J44" s="11">
        <v>5.84</v>
      </c>
      <c r="K44" s="12">
        <f>J44*$K$2*((100-$K$1)/100)</f>
        <v>321.2</v>
      </c>
      <c r="L44" s="264"/>
      <c r="P44" s="168"/>
      <c r="Q44" s="168"/>
    </row>
    <row r="45" spans="1:17" s="13" customFormat="1" ht="29.1" customHeight="1">
      <c r="A45" s="1083"/>
      <c r="B45" s="1133"/>
      <c r="C45" s="279" t="s">
        <v>811</v>
      </c>
      <c r="D45" s="415" t="s">
        <v>6</v>
      </c>
      <c r="E45" s="234">
        <v>25</v>
      </c>
      <c r="F45" s="234">
        <v>231.20999999999998</v>
      </c>
      <c r="G45" s="80">
        <v>3.1387500000000003E-4</v>
      </c>
      <c r="H45" s="170">
        <v>8</v>
      </c>
      <c r="I45" s="232" t="s">
        <v>636</v>
      </c>
      <c r="J45" s="15">
        <v>8.16</v>
      </c>
      <c r="K45" s="16">
        <f>J45*$K$2*((100-$K$1)/100)</f>
        <v>448.8</v>
      </c>
      <c r="L45" s="265"/>
      <c r="P45" s="168"/>
      <c r="Q45" s="168"/>
    </row>
    <row r="46" spans="1:17" s="13" customFormat="1" ht="29.1" customHeight="1" thickBot="1">
      <c r="A46" s="1084"/>
      <c r="B46" s="1159"/>
      <c r="C46" s="371" t="s">
        <v>1264</v>
      </c>
      <c r="D46" s="253" t="s">
        <v>8</v>
      </c>
      <c r="E46" s="235">
        <v>25</v>
      </c>
      <c r="F46" s="235">
        <v>495</v>
      </c>
      <c r="G46" s="81"/>
      <c r="H46" s="171">
        <v>6</v>
      </c>
      <c r="I46" s="372" t="s">
        <v>637</v>
      </c>
      <c r="J46" s="18">
        <v>12.56</v>
      </c>
      <c r="K46" s="19">
        <f>J46*$K$2*((100-$K$1)/100)</f>
        <v>690.80000000000007</v>
      </c>
      <c r="L46" s="266"/>
      <c r="P46" s="168"/>
      <c r="Q46" s="168"/>
    </row>
    <row r="47" spans="1:17" s="13" customFormat="1" ht="29.1" customHeight="1">
      <c r="A47" s="1081"/>
      <c r="B47" s="1132" t="s">
        <v>806</v>
      </c>
      <c r="C47" s="274" t="s">
        <v>808</v>
      </c>
      <c r="D47" s="419" t="s">
        <v>4</v>
      </c>
      <c r="E47" s="233">
        <v>25</v>
      </c>
      <c r="F47" s="233">
        <v>203.54999999999998</v>
      </c>
      <c r="G47" s="79">
        <v>2.5109999999999998E-4</v>
      </c>
      <c r="H47" s="169">
        <v>10</v>
      </c>
      <c r="I47" s="281" t="s">
        <v>635</v>
      </c>
      <c r="J47" s="11">
        <v>5.86</v>
      </c>
      <c r="K47" s="12">
        <f>J47*$K$2*((100-$K$1)/100)</f>
        <v>322.3</v>
      </c>
      <c r="L47" s="264"/>
      <c r="P47" s="168"/>
      <c r="Q47" s="168"/>
    </row>
    <row r="48" spans="1:17" s="13" customFormat="1" ht="29.1" customHeight="1">
      <c r="A48" s="1083"/>
      <c r="B48" s="1133"/>
      <c r="C48" s="279" t="s">
        <v>809</v>
      </c>
      <c r="D48" s="415" t="s">
        <v>6</v>
      </c>
      <c r="E48" s="234">
        <v>25</v>
      </c>
      <c r="F48" s="234">
        <v>274.90999999999997</v>
      </c>
      <c r="G48" s="80">
        <v>3.1387500000000003E-4</v>
      </c>
      <c r="H48" s="170">
        <v>8</v>
      </c>
      <c r="I48" s="232" t="s">
        <v>636</v>
      </c>
      <c r="J48" s="15">
        <v>7.5900000000000007</v>
      </c>
      <c r="K48" s="16">
        <f>J48*$K$2*((100-$K$1)/100)</f>
        <v>417.45000000000005</v>
      </c>
      <c r="L48" s="265"/>
      <c r="P48" s="168"/>
      <c r="Q48" s="168"/>
    </row>
    <row r="49" spans="1:17" s="13" customFormat="1" ht="29.1" customHeight="1" thickBot="1">
      <c r="A49" s="1084"/>
      <c r="B49" s="1159"/>
      <c r="C49" s="276"/>
      <c r="D49" s="253"/>
      <c r="E49" s="235"/>
      <c r="F49" s="235"/>
      <c r="G49" s="81"/>
      <c r="H49" s="171"/>
      <c r="I49" s="268"/>
      <c r="J49" s="18"/>
      <c r="K49" s="19"/>
      <c r="L49" s="266"/>
      <c r="P49" s="168"/>
      <c r="Q49" s="168"/>
    </row>
    <row r="50" spans="1:17" s="13" customFormat="1" ht="29.1" customHeight="1">
      <c r="A50" s="1081"/>
      <c r="B50" s="1132" t="s">
        <v>807</v>
      </c>
      <c r="C50" s="274" t="s">
        <v>812</v>
      </c>
      <c r="D50" s="419" t="s">
        <v>4</v>
      </c>
      <c r="E50" s="233">
        <v>25</v>
      </c>
      <c r="F50" s="233">
        <v>178.85</v>
      </c>
      <c r="G50" s="79">
        <v>2.5109999999999998E-4</v>
      </c>
      <c r="H50" s="169">
        <v>10</v>
      </c>
      <c r="I50" s="281" t="s">
        <v>635</v>
      </c>
      <c r="J50" s="11">
        <v>6.2</v>
      </c>
      <c r="K50" s="12">
        <f>J50*$K$2*((100-$K$1)/100)</f>
        <v>341</v>
      </c>
      <c r="L50" s="264"/>
      <c r="P50" s="168"/>
      <c r="Q50" s="168"/>
    </row>
    <row r="51" spans="1:17" s="13" customFormat="1" ht="30.95" customHeight="1">
      <c r="A51" s="1083"/>
      <c r="B51" s="1133"/>
      <c r="C51" s="279" t="s">
        <v>813</v>
      </c>
      <c r="D51" s="415" t="s">
        <v>6</v>
      </c>
      <c r="E51" s="234">
        <v>25</v>
      </c>
      <c r="F51" s="234">
        <v>250.20999999999998</v>
      </c>
      <c r="G51" s="80">
        <v>3.1387500000000003E-4</v>
      </c>
      <c r="H51" s="170">
        <v>8</v>
      </c>
      <c r="I51" s="232" t="s">
        <v>636</v>
      </c>
      <c r="J51" s="15">
        <v>8.0300000000000011</v>
      </c>
      <c r="K51" s="16">
        <f>J51*$K$2*((100-$K$1)/100)</f>
        <v>441.65000000000009</v>
      </c>
      <c r="L51" s="265"/>
      <c r="P51" s="168"/>
      <c r="Q51" s="168"/>
    </row>
    <row r="52" spans="1:17" s="13" customFormat="1" ht="30.95" customHeight="1" thickBot="1">
      <c r="A52" s="1084"/>
      <c r="B52" s="1159"/>
      <c r="C52" s="276"/>
      <c r="D52" s="253"/>
      <c r="E52" s="235"/>
      <c r="F52" s="235"/>
      <c r="G52" s="81"/>
      <c r="H52" s="171"/>
      <c r="I52" s="268"/>
      <c r="J52" s="18"/>
      <c r="K52" s="19"/>
      <c r="L52" s="266"/>
      <c r="P52" s="168"/>
      <c r="Q52" s="168"/>
    </row>
    <row r="53" spans="1:17" s="13" customFormat="1" ht="30.95" customHeight="1" thickBot="1">
      <c r="A53" s="1160" t="s">
        <v>179</v>
      </c>
      <c r="B53" s="1161"/>
      <c r="C53" s="1161"/>
      <c r="D53" s="1161"/>
      <c r="E53" s="1161"/>
      <c r="F53" s="1161"/>
      <c r="G53" s="1161"/>
      <c r="H53" s="1161"/>
      <c r="I53" s="1161"/>
      <c r="J53" s="1161"/>
      <c r="K53" s="1064"/>
      <c r="L53" s="423"/>
      <c r="P53" s="168"/>
      <c r="Q53" s="168"/>
    </row>
    <row r="54" spans="1:17" s="13" customFormat="1" ht="30.95" customHeight="1">
      <c r="A54" s="1081"/>
      <c r="B54" s="1132" t="s">
        <v>55</v>
      </c>
      <c r="C54" s="274" t="s">
        <v>36</v>
      </c>
      <c r="D54" s="419" t="s">
        <v>4</v>
      </c>
      <c r="E54" s="233">
        <v>40</v>
      </c>
      <c r="F54" s="233">
        <v>211</v>
      </c>
      <c r="G54" s="79">
        <v>3.1387500000000003E-4</v>
      </c>
      <c r="H54" s="169">
        <v>8</v>
      </c>
      <c r="I54" s="281" t="s">
        <v>636</v>
      </c>
      <c r="J54" s="11">
        <v>8.8550000000000022</v>
      </c>
      <c r="K54" s="12">
        <f t="shared" si="0"/>
        <v>487.02500000000015</v>
      </c>
      <c r="L54" s="264"/>
      <c r="P54" s="168"/>
      <c r="Q54" s="168"/>
    </row>
    <row r="55" spans="1:17" s="13" customFormat="1" ht="30.95" customHeight="1">
      <c r="A55" s="1083"/>
      <c r="B55" s="1133"/>
      <c r="C55" s="279" t="s">
        <v>37</v>
      </c>
      <c r="D55" s="415" t="s">
        <v>6</v>
      </c>
      <c r="E55" s="234">
        <v>40</v>
      </c>
      <c r="F55" s="234">
        <v>324</v>
      </c>
      <c r="G55" s="80">
        <v>4.1849999999999998E-4</v>
      </c>
      <c r="H55" s="170">
        <v>6</v>
      </c>
      <c r="I55" s="232" t="s">
        <v>637</v>
      </c>
      <c r="J55" s="15">
        <v>13.794</v>
      </c>
      <c r="K55" s="16">
        <f t="shared" si="0"/>
        <v>758.67000000000007</v>
      </c>
      <c r="L55" s="265"/>
      <c r="P55" s="168"/>
      <c r="Q55" s="168"/>
    </row>
    <row r="56" spans="1:17" s="13" customFormat="1" ht="30.95" customHeight="1">
      <c r="A56" s="1083"/>
      <c r="B56" s="1133"/>
      <c r="C56" s="279" t="s">
        <v>38</v>
      </c>
      <c r="D56" s="415" t="s">
        <v>8</v>
      </c>
      <c r="E56" s="234">
        <v>40</v>
      </c>
      <c r="F56" s="234">
        <v>561</v>
      </c>
      <c r="G56" s="80">
        <v>8.2046249999999995E-4</v>
      </c>
      <c r="H56" s="170">
        <v>4</v>
      </c>
      <c r="I56" s="232" t="s">
        <v>642</v>
      </c>
      <c r="J56" s="15">
        <v>25.135000000000005</v>
      </c>
      <c r="K56" s="16">
        <f t="shared" si="0"/>
        <v>1382.4250000000002</v>
      </c>
      <c r="L56" s="265"/>
      <c r="P56" s="168"/>
      <c r="Q56" s="168"/>
    </row>
    <row r="57" spans="1:17" s="168" customFormat="1" ht="30.95" customHeight="1" thickBot="1">
      <c r="A57" s="1084"/>
      <c r="B57" s="1159"/>
      <c r="C57" s="276" t="s">
        <v>39</v>
      </c>
      <c r="D57" s="253" t="s">
        <v>10</v>
      </c>
      <c r="E57" s="235">
        <v>40</v>
      </c>
      <c r="F57" s="235">
        <v>855</v>
      </c>
      <c r="G57" s="81">
        <v>1.09395E-3</v>
      </c>
      <c r="H57" s="171">
        <v>3</v>
      </c>
      <c r="I57" s="268" t="s">
        <v>638</v>
      </c>
      <c r="J57" s="18">
        <v>39.050000000000004</v>
      </c>
      <c r="K57" s="19">
        <f t="shared" si="0"/>
        <v>2147.7500000000005</v>
      </c>
      <c r="L57" s="266"/>
    </row>
    <row r="58" spans="1:17" s="13" customFormat="1" ht="30.95" customHeight="1">
      <c r="A58" s="1081"/>
      <c r="B58" s="1132" t="s">
        <v>917</v>
      </c>
      <c r="C58" s="297" t="s">
        <v>918</v>
      </c>
      <c r="D58" s="419" t="s">
        <v>12</v>
      </c>
      <c r="E58" s="233">
        <v>40</v>
      </c>
      <c r="F58" s="233">
        <v>1330</v>
      </c>
      <c r="G58" s="79">
        <v>4.1023124999999997E-4</v>
      </c>
      <c r="H58" s="169">
        <v>4</v>
      </c>
      <c r="I58" s="298" t="s">
        <v>639</v>
      </c>
      <c r="J58" s="11">
        <v>78.98</v>
      </c>
      <c r="K58" s="12">
        <f t="shared" ref="K58" si="2">J58*$K$2*((100-$K$1)/100)</f>
        <v>4343.9000000000005</v>
      </c>
      <c r="L58" s="264"/>
      <c r="P58" s="168"/>
      <c r="Q58" s="168"/>
    </row>
    <row r="59" spans="1:17" s="13" customFormat="1" ht="30.95" customHeight="1">
      <c r="A59" s="1083"/>
      <c r="B59" s="1133"/>
      <c r="C59" s="279"/>
      <c r="D59" s="415"/>
      <c r="E59" s="234"/>
      <c r="F59" s="234"/>
      <c r="G59" s="80"/>
      <c r="H59" s="170"/>
      <c r="I59" s="232"/>
      <c r="J59" s="15"/>
      <c r="K59" s="16"/>
      <c r="L59" s="265"/>
      <c r="P59" s="168"/>
      <c r="Q59" s="168"/>
    </row>
    <row r="60" spans="1:17" s="13" customFormat="1" ht="30.95" customHeight="1" thickBot="1">
      <c r="A60" s="1084"/>
      <c r="B60" s="1159"/>
      <c r="C60" s="276"/>
      <c r="D60" s="253"/>
      <c r="E60" s="235"/>
      <c r="F60" s="235"/>
      <c r="G60" s="81"/>
      <c r="H60" s="171"/>
      <c r="I60" s="268"/>
      <c r="J60" s="18"/>
      <c r="K60" s="19"/>
      <c r="L60" s="266"/>
      <c r="P60" s="168"/>
      <c r="Q60" s="168"/>
    </row>
    <row r="61" spans="1:17" s="13" customFormat="1" ht="30.95" customHeight="1">
      <c r="A61" s="1081"/>
      <c r="B61" s="1132" t="s">
        <v>56</v>
      </c>
      <c r="C61" s="274" t="s">
        <v>44</v>
      </c>
      <c r="D61" s="419" t="s">
        <v>4</v>
      </c>
      <c r="E61" s="233">
        <v>40</v>
      </c>
      <c r="F61" s="233">
        <v>238</v>
      </c>
      <c r="G61" s="79">
        <v>4.1023124999999997E-4</v>
      </c>
      <c r="H61" s="169">
        <v>8</v>
      </c>
      <c r="I61" s="281" t="s">
        <v>636</v>
      </c>
      <c r="J61" s="11">
        <v>12.100000000000001</v>
      </c>
      <c r="K61" s="12">
        <f t="shared" si="0"/>
        <v>665.50000000000011</v>
      </c>
      <c r="L61" s="264"/>
      <c r="P61" s="168"/>
      <c r="Q61" s="168"/>
    </row>
    <row r="62" spans="1:17" s="13" customFormat="1" ht="30.95" customHeight="1">
      <c r="A62" s="1083"/>
      <c r="B62" s="1133"/>
      <c r="C62" s="279" t="s">
        <v>45</v>
      </c>
      <c r="D62" s="415" t="s">
        <v>6</v>
      </c>
      <c r="E62" s="234">
        <v>40</v>
      </c>
      <c r="F62" s="234">
        <v>380</v>
      </c>
      <c r="G62" s="80">
        <v>5.46975E-4</v>
      </c>
      <c r="H62" s="170">
        <v>6</v>
      </c>
      <c r="I62" s="232" t="s">
        <v>637</v>
      </c>
      <c r="J62" s="15">
        <v>18.920000000000002</v>
      </c>
      <c r="K62" s="16">
        <f t="shared" si="0"/>
        <v>1040.6000000000001</v>
      </c>
      <c r="L62" s="265"/>
      <c r="P62" s="168"/>
      <c r="Q62" s="168"/>
    </row>
    <row r="63" spans="1:17" s="13" customFormat="1" ht="30.95" customHeight="1" thickBot="1">
      <c r="A63" s="1084"/>
      <c r="B63" s="1159"/>
      <c r="C63" s="276" t="s">
        <v>46</v>
      </c>
      <c r="D63" s="253" t="s">
        <v>8</v>
      </c>
      <c r="E63" s="235">
        <v>40</v>
      </c>
      <c r="F63" s="235">
        <v>659</v>
      </c>
      <c r="G63" s="81">
        <v>1.2555000000000001E-3</v>
      </c>
      <c r="H63" s="171">
        <v>2</v>
      </c>
      <c r="I63" s="268" t="s">
        <v>639</v>
      </c>
      <c r="J63" s="18">
        <v>32.89</v>
      </c>
      <c r="K63" s="19">
        <f t="shared" si="0"/>
        <v>1808.95</v>
      </c>
      <c r="L63" s="266"/>
      <c r="P63" s="168"/>
      <c r="Q63" s="168"/>
    </row>
    <row r="64" spans="1:17" s="13" customFormat="1" ht="30.95" customHeight="1">
      <c r="A64" s="1081"/>
      <c r="B64" s="1132" t="s">
        <v>57</v>
      </c>
      <c r="C64" s="274" t="s">
        <v>47</v>
      </c>
      <c r="D64" s="419" t="s">
        <v>4</v>
      </c>
      <c r="E64" s="233">
        <v>40</v>
      </c>
      <c r="F64" s="23">
        <v>214.72</v>
      </c>
      <c r="G64" s="79">
        <v>3.1387500000000003E-4</v>
      </c>
      <c r="H64" s="169">
        <v>8</v>
      </c>
      <c r="I64" s="281" t="s">
        <v>636</v>
      </c>
      <c r="J64" s="11">
        <v>9.6800000000000015</v>
      </c>
      <c r="K64" s="12">
        <f t="shared" si="0"/>
        <v>532.40000000000009</v>
      </c>
      <c r="L64" s="264"/>
      <c r="P64" s="168"/>
      <c r="Q64" s="168"/>
    </row>
    <row r="65" spans="1:17" s="13" customFormat="1" ht="30.95" customHeight="1">
      <c r="A65" s="1083"/>
      <c r="B65" s="1133"/>
      <c r="C65" s="279" t="s">
        <v>48</v>
      </c>
      <c r="D65" s="415" t="s">
        <v>6</v>
      </c>
      <c r="E65" s="234">
        <v>40</v>
      </c>
      <c r="F65" s="24">
        <v>331.17</v>
      </c>
      <c r="G65" s="80">
        <v>4.1849999999999998E-4</v>
      </c>
      <c r="H65" s="170">
        <v>6</v>
      </c>
      <c r="I65" s="232" t="s">
        <v>637</v>
      </c>
      <c r="J65" s="15">
        <v>14.850000000000001</v>
      </c>
      <c r="K65" s="16">
        <f t="shared" si="0"/>
        <v>816.75000000000011</v>
      </c>
      <c r="L65" s="265"/>
      <c r="P65" s="168"/>
      <c r="Q65" s="168"/>
    </row>
    <row r="66" spans="1:17" s="13" customFormat="1" ht="30.95" customHeight="1" thickBot="1">
      <c r="A66" s="1084"/>
      <c r="B66" s="1159"/>
      <c r="C66" s="250"/>
      <c r="D66" s="7"/>
      <c r="E66" s="238"/>
      <c r="F66" s="238"/>
      <c r="G66" s="81"/>
      <c r="H66" s="171"/>
      <c r="I66" s="421"/>
      <c r="J66" s="25"/>
      <c r="K66" s="26"/>
      <c r="L66" s="266"/>
      <c r="P66" s="168"/>
      <c r="Q66" s="168"/>
    </row>
    <row r="67" spans="1:17" s="13" customFormat="1" ht="30.95" customHeight="1">
      <c r="A67" s="1081"/>
      <c r="B67" s="1132" t="s">
        <v>58</v>
      </c>
      <c r="C67" s="274" t="s">
        <v>49</v>
      </c>
      <c r="D67" s="419" t="s">
        <v>4</v>
      </c>
      <c r="E67" s="233">
        <v>40</v>
      </c>
      <c r="F67" s="23">
        <v>242.42</v>
      </c>
      <c r="G67" s="79">
        <v>4.1023124999999997E-4</v>
      </c>
      <c r="H67" s="169">
        <v>8</v>
      </c>
      <c r="I67" s="281" t="s">
        <v>636</v>
      </c>
      <c r="J67" s="11">
        <v>12.914000000000001</v>
      </c>
      <c r="K67" s="12">
        <f t="shared" si="0"/>
        <v>710.2700000000001</v>
      </c>
      <c r="L67" s="264"/>
      <c r="P67" s="168"/>
      <c r="Q67" s="168"/>
    </row>
    <row r="68" spans="1:17" s="13" customFormat="1" ht="30.95" customHeight="1">
      <c r="A68" s="1083"/>
      <c r="B68" s="1133"/>
      <c r="C68" s="279" t="s">
        <v>50</v>
      </c>
      <c r="D68" s="415" t="s">
        <v>6</v>
      </c>
      <c r="E68" s="234">
        <v>40</v>
      </c>
      <c r="F68" s="24">
        <v>388.47</v>
      </c>
      <c r="G68" s="80">
        <v>5.46975E-4</v>
      </c>
      <c r="H68" s="170">
        <v>6</v>
      </c>
      <c r="I68" s="232" t="s">
        <v>637</v>
      </c>
      <c r="J68" s="15">
        <v>19.965</v>
      </c>
      <c r="K68" s="16">
        <f t="shared" si="0"/>
        <v>1098.075</v>
      </c>
      <c r="L68" s="265"/>
      <c r="P68" s="168"/>
      <c r="Q68" s="168"/>
    </row>
    <row r="69" spans="1:17" s="13" customFormat="1" ht="30.95" customHeight="1" thickBot="1">
      <c r="A69" s="1084"/>
      <c r="B69" s="1159"/>
      <c r="C69" s="250"/>
      <c r="D69" s="7"/>
      <c r="E69" s="238"/>
      <c r="F69" s="238"/>
      <c r="G69" s="81"/>
      <c r="H69" s="171"/>
      <c r="I69" s="421"/>
      <c r="J69" s="25"/>
      <c r="K69" s="26"/>
      <c r="L69" s="266"/>
      <c r="P69" s="168"/>
      <c r="Q69" s="168"/>
    </row>
    <row r="70" spans="1:17" s="13" customFormat="1" ht="30.95" customHeight="1" thickBot="1">
      <c r="A70" s="1160" t="s">
        <v>180</v>
      </c>
      <c r="B70" s="1161"/>
      <c r="C70" s="1161"/>
      <c r="D70" s="1161"/>
      <c r="E70" s="1161"/>
      <c r="F70" s="1161"/>
      <c r="G70" s="1161"/>
      <c r="H70" s="1161"/>
      <c r="I70" s="1161"/>
      <c r="J70" s="1161"/>
      <c r="K70" s="1064"/>
      <c r="L70" s="423"/>
      <c r="P70" s="168"/>
      <c r="Q70" s="168"/>
    </row>
    <row r="71" spans="1:17" s="168" customFormat="1" ht="30.95" customHeight="1">
      <c r="A71" s="1081"/>
      <c r="B71" s="1132" t="s">
        <v>163</v>
      </c>
      <c r="C71" s="274" t="s">
        <v>53</v>
      </c>
      <c r="D71" s="419" t="s">
        <v>4</v>
      </c>
      <c r="E71" s="233">
        <v>16</v>
      </c>
      <c r="F71" s="20">
        <v>180</v>
      </c>
      <c r="G71" s="79">
        <v>3.2818499999999999E-4</v>
      </c>
      <c r="H71" s="198">
        <v>20</v>
      </c>
      <c r="I71" s="281" t="s">
        <v>635</v>
      </c>
      <c r="J71" s="11">
        <v>8.58</v>
      </c>
      <c r="K71" s="12">
        <f>J71*$K$2*((100-$K$1)/100)</f>
        <v>471.9</v>
      </c>
      <c r="L71" s="264"/>
    </row>
    <row r="72" spans="1:17" s="168" customFormat="1" ht="30.95" customHeight="1">
      <c r="A72" s="1083"/>
      <c r="B72" s="1133"/>
      <c r="C72" s="279" t="s">
        <v>54</v>
      </c>
      <c r="D72" s="415" t="s">
        <v>6</v>
      </c>
      <c r="E72" s="234">
        <v>16</v>
      </c>
      <c r="F72" s="21">
        <v>240</v>
      </c>
      <c r="G72" s="80">
        <v>5.46975E-4</v>
      </c>
      <c r="H72" s="170">
        <v>6</v>
      </c>
      <c r="I72" s="232" t="s">
        <v>637</v>
      </c>
      <c r="J72" s="15">
        <v>12.870000000000001</v>
      </c>
      <c r="K72" s="16">
        <f>J72*$K$2*((100-$K$1)/100)</f>
        <v>707.85</v>
      </c>
      <c r="L72" s="265"/>
    </row>
    <row r="73" spans="1:17" s="168" customFormat="1" ht="30.95" customHeight="1" thickBot="1">
      <c r="A73" s="1084"/>
      <c r="B73" s="1159"/>
      <c r="C73" s="250"/>
      <c r="D73" s="7"/>
      <c r="E73" s="238"/>
      <c r="F73" s="238"/>
      <c r="G73" s="81"/>
      <c r="H73" s="171"/>
      <c r="I73" s="421"/>
      <c r="J73" s="25"/>
      <c r="K73" s="55"/>
      <c r="L73" s="294"/>
    </row>
    <row r="74" spans="1:17" s="13" customFormat="1" ht="30.95" customHeight="1">
      <c r="A74" s="1103"/>
      <c r="B74" s="1140" t="s">
        <v>172</v>
      </c>
      <c r="C74" s="274" t="s">
        <v>62</v>
      </c>
      <c r="D74" s="419" t="s">
        <v>4</v>
      </c>
      <c r="E74" s="233">
        <v>40</v>
      </c>
      <c r="F74" s="233">
        <v>245</v>
      </c>
      <c r="G74" s="159">
        <v>5.46975E-4</v>
      </c>
      <c r="H74" s="169">
        <v>6</v>
      </c>
      <c r="I74" s="281" t="s">
        <v>637</v>
      </c>
      <c r="J74" s="11">
        <v>11.055000000000001</v>
      </c>
      <c r="K74" s="68">
        <f t="shared" ref="K74:K79" si="3">J74*$K$2*((100-$K$1)/100)</f>
        <v>608.02500000000009</v>
      </c>
      <c r="L74" s="264"/>
      <c r="P74" s="168"/>
      <c r="Q74" s="168"/>
    </row>
    <row r="75" spans="1:17" s="13" customFormat="1" ht="30.95" customHeight="1">
      <c r="A75" s="1104"/>
      <c r="B75" s="1141"/>
      <c r="C75" s="279" t="s">
        <v>63</v>
      </c>
      <c r="D75" s="415" t="s">
        <v>6</v>
      </c>
      <c r="E75" s="234">
        <v>40</v>
      </c>
      <c r="F75" s="234">
        <v>325</v>
      </c>
      <c r="G75" s="160">
        <v>8.2046249999999995E-4</v>
      </c>
      <c r="H75" s="170">
        <v>4</v>
      </c>
      <c r="I75" s="232" t="s">
        <v>642</v>
      </c>
      <c r="J75" s="15">
        <v>16.995000000000001</v>
      </c>
      <c r="K75" s="69">
        <f t="shared" si="3"/>
        <v>934.72500000000002</v>
      </c>
      <c r="L75" s="265"/>
      <c r="P75" s="168"/>
      <c r="Q75" s="168"/>
    </row>
    <row r="76" spans="1:17" s="13" customFormat="1" ht="30.95" customHeight="1">
      <c r="A76" s="1104"/>
      <c r="B76" s="1141"/>
      <c r="C76" s="279" t="s">
        <v>64</v>
      </c>
      <c r="D76" s="415" t="s">
        <v>8</v>
      </c>
      <c r="E76" s="234">
        <v>40</v>
      </c>
      <c r="F76" s="234">
        <v>450</v>
      </c>
      <c r="G76" s="82">
        <v>9.3859999999999994E-4</v>
      </c>
      <c r="H76" s="170">
        <v>6</v>
      </c>
      <c r="I76" s="232" t="s">
        <v>638</v>
      </c>
      <c r="J76" s="15">
        <v>23.980000000000004</v>
      </c>
      <c r="K76" s="69">
        <f t="shared" si="3"/>
        <v>1318.9000000000003</v>
      </c>
      <c r="L76" s="265"/>
      <c r="P76" s="168"/>
      <c r="Q76" s="168"/>
    </row>
    <row r="77" spans="1:17" s="13" customFormat="1" ht="30.95" customHeight="1" thickBot="1">
      <c r="A77" s="1105"/>
      <c r="B77" s="1142"/>
      <c r="C77" s="212" t="s">
        <v>768</v>
      </c>
      <c r="D77" s="253" t="s">
        <v>10</v>
      </c>
      <c r="E77" s="235">
        <v>40</v>
      </c>
      <c r="F77" s="235">
        <v>673</v>
      </c>
      <c r="G77" s="83">
        <v>7.2000000000000005E-4</v>
      </c>
      <c r="H77" s="171">
        <v>4</v>
      </c>
      <c r="I77" s="268" t="s">
        <v>638</v>
      </c>
      <c r="J77" s="18">
        <v>38.5</v>
      </c>
      <c r="K77" s="70">
        <f t="shared" si="3"/>
        <v>2117.5</v>
      </c>
      <c r="L77" s="266"/>
      <c r="P77" s="168"/>
      <c r="Q77" s="168"/>
    </row>
    <row r="78" spans="1:17" s="13" customFormat="1" ht="30.95" customHeight="1">
      <c r="A78" s="1082"/>
      <c r="B78" s="1162" t="s">
        <v>164</v>
      </c>
      <c r="C78" s="27" t="s">
        <v>65</v>
      </c>
      <c r="D78" s="2" t="s">
        <v>4</v>
      </c>
      <c r="E78" s="113">
        <v>25</v>
      </c>
      <c r="F78" s="113">
        <v>250</v>
      </c>
      <c r="G78" s="80">
        <v>5.46975E-4</v>
      </c>
      <c r="H78" s="174">
        <v>6</v>
      </c>
      <c r="I78" s="211" t="s">
        <v>637</v>
      </c>
      <c r="J78" s="310">
        <v>11.55</v>
      </c>
      <c r="K78" s="33">
        <f t="shared" si="3"/>
        <v>635.25</v>
      </c>
      <c r="L78" s="267"/>
      <c r="P78" s="168"/>
      <c r="Q78" s="168"/>
    </row>
    <row r="79" spans="1:17" s="13" customFormat="1" ht="30.95" customHeight="1">
      <c r="A79" s="1083"/>
      <c r="B79" s="1133"/>
      <c r="C79" s="279" t="s">
        <v>66</v>
      </c>
      <c r="D79" s="415" t="s">
        <v>6</v>
      </c>
      <c r="E79" s="234">
        <v>25</v>
      </c>
      <c r="F79" s="234">
        <v>400</v>
      </c>
      <c r="G79" s="80">
        <v>8.2046249999999995E-4</v>
      </c>
      <c r="H79" s="170">
        <v>4</v>
      </c>
      <c r="I79" s="232" t="s">
        <v>642</v>
      </c>
      <c r="J79" s="308">
        <v>19.459000000000003</v>
      </c>
      <c r="K79" s="16">
        <f t="shared" si="3"/>
        <v>1070.2450000000001</v>
      </c>
      <c r="L79" s="265"/>
      <c r="P79" s="168"/>
      <c r="Q79" s="168"/>
    </row>
    <row r="80" spans="1:17" s="13" customFormat="1" ht="30.95" customHeight="1" thickBot="1">
      <c r="A80" s="1084"/>
      <c r="B80" s="1159"/>
      <c r="C80" s="276"/>
      <c r="D80" s="253"/>
      <c r="E80" s="235"/>
      <c r="F80" s="235"/>
      <c r="G80" s="81"/>
      <c r="H80" s="171"/>
      <c r="I80" s="268"/>
      <c r="J80" s="309"/>
      <c r="K80" s="19"/>
      <c r="L80" s="266"/>
      <c r="P80" s="168"/>
      <c r="Q80" s="168"/>
    </row>
    <row r="81" spans="1:17" s="13" customFormat="1" ht="30.95" customHeight="1">
      <c r="A81" s="1081"/>
      <c r="B81" s="1132" t="s">
        <v>164</v>
      </c>
      <c r="C81" s="274" t="s">
        <v>67</v>
      </c>
      <c r="D81" s="419" t="s">
        <v>4</v>
      </c>
      <c r="E81" s="233">
        <v>25</v>
      </c>
      <c r="F81" s="233">
        <v>230</v>
      </c>
      <c r="G81" s="79">
        <v>3.1387500000000003E-4</v>
      </c>
      <c r="H81" s="169">
        <v>8</v>
      </c>
      <c r="I81" s="281" t="s">
        <v>636</v>
      </c>
      <c r="J81" s="307">
        <v>11.440000000000001</v>
      </c>
      <c r="K81" s="12">
        <f>J81*$K$2*((100-$K$1)/100)</f>
        <v>629.20000000000005</v>
      </c>
      <c r="L81" s="264"/>
      <c r="P81" s="168"/>
      <c r="Q81" s="168"/>
    </row>
    <row r="82" spans="1:17" s="13" customFormat="1" ht="30.95" customHeight="1">
      <c r="A82" s="1083"/>
      <c r="B82" s="1133"/>
      <c r="C82" s="127"/>
      <c r="D82" s="8"/>
      <c r="E82" s="237"/>
      <c r="F82" s="237"/>
      <c r="G82" s="80"/>
      <c r="H82" s="170"/>
      <c r="I82" s="420"/>
      <c r="J82" s="30"/>
      <c r="K82" s="31"/>
      <c r="L82" s="265"/>
      <c r="P82" s="168"/>
      <c r="Q82" s="168"/>
    </row>
    <row r="83" spans="1:17" s="13" customFormat="1" ht="30.95" customHeight="1" thickBot="1">
      <c r="A83" s="1084"/>
      <c r="B83" s="1159"/>
      <c r="C83" s="250"/>
      <c r="D83" s="7"/>
      <c r="E83" s="238"/>
      <c r="F83" s="238"/>
      <c r="G83" s="81"/>
      <c r="H83" s="171"/>
      <c r="I83" s="421"/>
      <c r="J83" s="25"/>
      <c r="K83" s="26"/>
      <c r="L83" s="266"/>
      <c r="P83" s="168"/>
      <c r="Q83" s="168"/>
    </row>
    <row r="84" spans="1:17" s="13" customFormat="1" ht="30.95" customHeight="1">
      <c r="A84" s="1112"/>
      <c r="B84" s="1096" t="s">
        <v>173</v>
      </c>
      <c r="C84" s="274" t="s">
        <v>68</v>
      </c>
      <c r="D84" s="419" t="s">
        <v>4</v>
      </c>
      <c r="E84" s="38">
        <v>16</v>
      </c>
      <c r="F84" s="38">
        <v>134</v>
      </c>
      <c r="G84" s="79">
        <v>1.6409249999999999E-4</v>
      </c>
      <c r="H84" s="169">
        <v>20</v>
      </c>
      <c r="I84" s="281" t="s">
        <v>643</v>
      </c>
      <c r="J84" s="11">
        <v>7.8540000000000001</v>
      </c>
      <c r="K84" s="12">
        <f>J84*$K$2*((100-$K$1)/100)</f>
        <v>431.97</v>
      </c>
      <c r="L84" s="264"/>
      <c r="P84" s="168"/>
      <c r="Q84" s="168"/>
    </row>
    <row r="85" spans="1:17" s="13" customFormat="1" ht="30.95" customHeight="1">
      <c r="A85" s="1113"/>
      <c r="B85" s="1097"/>
      <c r="C85" s="127"/>
      <c r="D85" s="8"/>
      <c r="E85" s="237"/>
      <c r="F85" s="237"/>
      <c r="G85" s="80"/>
      <c r="H85" s="170"/>
      <c r="I85" s="420"/>
      <c r="J85" s="30"/>
      <c r="K85" s="31"/>
      <c r="L85" s="265"/>
      <c r="P85" s="168"/>
      <c r="Q85" s="168"/>
    </row>
    <row r="86" spans="1:17" s="13" customFormat="1" ht="30.95" customHeight="1" thickBot="1">
      <c r="A86" s="1114"/>
      <c r="B86" s="1115"/>
      <c r="C86" s="124"/>
      <c r="D86" s="99"/>
      <c r="E86" s="78"/>
      <c r="F86" s="78"/>
      <c r="G86" s="80"/>
      <c r="H86" s="172"/>
      <c r="I86" s="224"/>
      <c r="J86" s="122"/>
      <c r="K86" s="55"/>
      <c r="L86" s="294"/>
      <c r="P86" s="168"/>
      <c r="Q86" s="168"/>
    </row>
    <row r="87" spans="1:17" s="13" customFormat="1" ht="30.95" customHeight="1">
      <c r="A87" s="1123"/>
      <c r="B87" s="1096" t="s">
        <v>69</v>
      </c>
      <c r="C87" s="274" t="s">
        <v>70</v>
      </c>
      <c r="D87" s="419" t="s">
        <v>4</v>
      </c>
      <c r="E87" s="233">
        <v>10</v>
      </c>
      <c r="F87" s="233">
        <v>180</v>
      </c>
      <c r="G87" s="84">
        <v>2.3040000000000002E-4</v>
      </c>
      <c r="H87" s="169">
        <v>12</v>
      </c>
      <c r="I87" s="281" t="s">
        <v>644</v>
      </c>
      <c r="J87" s="11">
        <v>8.6020000000000003</v>
      </c>
      <c r="K87" s="68">
        <f t="shared" ref="K87:K106" si="4">J87*$K$2*((100-$K$1)/100)</f>
        <v>473.11</v>
      </c>
      <c r="L87" s="264"/>
      <c r="P87" s="168"/>
      <c r="Q87" s="168"/>
    </row>
    <row r="88" spans="1:17" s="13" customFormat="1" ht="30.95" customHeight="1">
      <c r="A88" s="1124"/>
      <c r="B88" s="1097"/>
      <c r="C88" s="279" t="s">
        <v>71</v>
      </c>
      <c r="D88" s="415" t="s">
        <v>6</v>
      </c>
      <c r="E88" s="234">
        <v>10</v>
      </c>
      <c r="F88" s="234">
        <v>210</v>
      </c>
      <c r="G88" s="82">
        <v>2.7648000000000001E-4</v>
      </c>
      <c r="H88" s="170">
        <v>10</v>
      </c>
      <c r="I88" s="232" t="s">
        <v>645</v>
      </c>
      <c r="J88" s="15">
        <v>10.395</v>
      </c>
      <c r="K88" s="69">
        <f t="shared" si="4"/>
        <v>571.72500000000002</v>
      </c>
      <c r="L88" s="265"/>
      <c r="P88" s="168"/>
      <c r="Q88" s="168"/>
    </row>
    <row r="89" spans="1:17" s="13" customFormat="1" ht="30.95" customHeight="1">
      <c r="A89" s="1124"/>
      <c r="B89" s="1097"/>
      <c r="C89" s="279" t="s">
        <v>72</v>
      </c>
      <c r="D89" s="415" t="s">
        <v>8</v>
      </c>
      <c r="E89" s="234">
        <v>10</v>
      </c>
      <c r="F89" s="234">
        <v>290</v>
      </c>
      <c r="G89" s="82">
        <v>4.6080000000000003E-4</v>
      </c>
      <c r="H89" s="170">
        <v>6</v>
      </c>
      <c r="I89" s="232" t="s">
        <v>646</v>
      </c>
      <c r="J89" s="15">
        <v>14.454000000000002</v>
      </c>
      <c r="K89" s="69">
        <f t="shared" si="4"/>
        <v>794.97000000000014</v>
      </c>
      <c r="L89" s="265"/>
      <c r="P89" s="168"/>
      <c r="Q89" s="168"/>
    </row>
    <row r="90" spans="1:17" s="13" customFormat="1" ht="30.95" customHeight="1">
      <c r="A90" s="1124"/>
      <c r="B90" s="1097"/>
      <c r="C90" s="279" t="s">
        <v>776</v>
      </c>
      <c r="D90" s="415" t="s">
        <v>10</v>
      </c>
      <c r="E90" s="234">
        <v>10</v>
      </c>
      <c r="F90" s="234">
        <v>445</v>
      </c>
      <c r="G90" s="82">
        <v>2.0239999999999999E-4</v>
      </c>
      <c r="H90" s="170">
        <v>10</v>
      </c>
      <c r="I90" s="232" t="s">
        <v>649</v>
      </c>
      <c r="J90" s="15">
        <v>26.29</v>
      </c>
      <c r="K90" s="69">
        <f t="shared" si="4"/>
        <v>1445.95</v>
      </c>
      <c r="L90" s="265"/>
      <c r="P90" s="168"/>
      <c r="Q90" s="168"/>
    </row>
    <row r="91" spans="1:17" s="13" customFormat="1" ht="30.95" customHeight="1">
      <c r="A91" s="1124"/>
      <c r="B91" s="1097"/>
      <c r="C91" s="279" t="s">
        <v>777</v>
      </c>
      <c r="D91" s="415" t="s">
        <v>12</v>
      </c>
      <c r="E91" s="234">
        <v>10</v>
      </c>
      <c r="F91" s="234">
        <v>565</v>
      </c>
      <c r="G91" s="82">
        <v>1.6866E-4</v>
      </c>
      <c r="H91" s="170">
        <v>12</v>
      </c>
      <c r="I91" s="232" t="s">
        <v>637</v>
      </c>
      <c r="J91" s="15">
        <v>32.659000000000006</v>
      </c>
      <c r="K91" s="69">
        <f t="shared" si="4"/>
        <v>1796.2450000000003</v>
      </c>
      <c r="L91" s="265"/>
      <c r="P91" s="168"/>
      <c r="Q91" s="168"/>
    </row>
    <row r="92" spans="1:17" s="13" customFormat="1" ht="30.95" customHeight="1" thickBot="1">
      <c r="A92" s="1125"/>
      <c r="B92" s="1098"/>
      <c r="C92" s="276" t="s">
        <v>778</v>
      </c>
      <c r="D92" s="253" t="s">
        <v>14</v>
      </c>
      <c r="E92" s="235">
        <v>10</v>
      </c>
      <c r="F92" s="235">
        <v>1000</v>
      </c>
      <c r="G92" s="83">
        <v>6.7400000000000001E-4</v>
      </c>
      <c r="H92" s="171">
        <v>3</v>
      </c>
      <c r="I92" s="268" t="s">
        <v>652</v>
      </c>
      <c r="J92" s="18">
        <v>51.194000000000003</v>
      </c>
      <c r="K92" s="70">
        <f t="shared" si="4"/>
        <v>2815.67</v>
      </c>
      <c r="L92" s="266"/>
      <c r="P92" s="168"/>
      <c r="Q92" s="168"/>
    </row>
    <row r="93" spans="1:17" s="13" customFormat="1" ht="30.95" customHeight="1">
      <c r="A93" s="1112"/>
      <c r="B93" s="1096" t="s">
        <v>919</v>
      </c>
      <c r="C93" s="274" t="s">
        <v>920</v>
      </c>
      <c r="D93" s="419" t="s">
        <v>922</v>
      </c>
      <c r="E93" s="38">
        <v>25</v>
      </c>
      <c r="F93" s="38">
        <v>186</v>
      </c>
      <c r="G93" s="79">
        <v>2.8332999999999999E-4</v>
      </c>
      <c r="H93" s="169">
        <v>12</v>
      </c>
      <c r="I93" s="298" t="s">
        <v>647</v>
      </c>
      <c r="J93" s="11">
        <v>9.1189999999999998</v>
      </c>
      <c r="K93" s="12">
        <f t="shared" si="4"/>
        <v>501.54499999999996</v>
      </c>
      <c r="L93" s="264"/>
      <c r="P93" s="168"/>
      <c r="Q93" s="168"/>
    </row>
    <row r="94" spans="1:17" s="13" customFormat="1" ht="30.95" customHeight="1">
      <c r="A94" s="1113"/>
      <c r="B94" s="1097"/>
      <c r="C94" s="299" t="s">
        <v>921</v>
      </c>
      <c r="D94" s="8" t="s">
        <v>923</v>
      </c>
      <c r="E94" s="237">
        <v>25</v>
      </c>
      <c r="F94" s="237">
        <v>186</v>
      </c>
      <c r="G94" s="80">
        <v>2.8332999999999999E-4</v>
      </c>
      <c r="H94" s="170">
        <v>12</v>
      </c>
      <c r="I94" s="300">
        <v>96</v>
      </c>
      <c r="J94" s="30">
        <v>9.1189999999999998</v>
      </c>
      <c r="K94" s="31">
        <f t="shared" si="4"/>
        <v>501.54499999999996</v>
      </c>
      <c r="L94" s="265"/>
      <c r="P94" s="168"/>
      <c r="Q94" s="168"/>
    </row>
    <row r="95" spans="1:17" s="13" customFormat="1" ht="30.95" customHeight="1" thickBot="1">
      <c r="A95" s="1116"/>
      <c r="B95" s="1098"/>
      <c r="C95" s="747" t="s">
        <v>1818</v>
      </c>
      <c r="D95" s="7" t="s">
        <v>1819</v>
      </c>
      <c r="E95" s="238">
        <v>25</v>
      </c>
      <c r="F95" s="238">
        <v>243</v>
      </c>
      <c r="G95" s="81"/>
      <c r="H95" s="171">
        <v>10</v>
      </c>
      <c r="I95" s="300">
        <v>80</v>
      </c>
      <c r="J95" s="25">
        <v>12.672000000000001</v>
      </c>
      <c r="K95" s="26">
        <f t="shared" si="4"/>
        <v>696.96</v>
      </c>
      <c r="L95" s="266"/>
      <c r="P95" s="168"/>
      <c r="Q95" s="168"/>
    </row>
    <row r="96" spans="1:17" s="168" customFormat="1" ht="30.95" customHeight="1">
      <c r="A96" s="1112"/>
      <c r="B96" s="1096" t="s">
        <v>936</v>
      </c>
      <c r="C96" s="274" t="s">
        <v>926</v>
      </c>
      <c r="D96" s="419" t="s">
        <v>4</v>
      </c>
      <c r="E96" s="38"/>
      <c r="F96" s="38">
        <v>173</v>
      </c>
      <c r="G96" s="79">
        <v>1.8200000000000001E-4</v>
      </c>
      <c r="H96" s="169">
        <v>15</v>
      </c>
      <c r="I96" s="298">
        <v>120</v>
      </c>
      <c r="J96" s="11">
        <v>10.945</v>
      </c>
      <c r="K96" s="12">
        <f t="shared" si="4"/>
        <v>601.97500000000002</v>
      </c>
      <c r="L96" s="264"/>
    </row>
    <row r="97" spans="1:17" s="168" customFormat="1" ht="30.95" customHeight="1">
      <c r="A97" s="1113"/>
      <c r="B97" s="1097"/>
      <c r="C97" s="299" t="s">
        <v>928</v>
      </c>
      <c r="D97" s="415" t="s">
        <v>6</v>
      </c>
      <c r="E97" s="237"/>
      <c r="F97" s="237">
        <v>203</v>
      </c>
      <c r="G97" s="80">
        <v>2.2800000000000001E-4</v>
      </c>
      <c r="H97" s="170">
        <v>12</v>
      </c>
      <c r="I97" s="300">
        <v>96</v>
      </c>
      <c r="J97" s="30">
        <v>12.815000000000001</v>
      </c>
      <c r="K97" s="31">
        <f t="shared" si="4"/>
        <v>704.82500000000005</v>
      </c>
      <c r="L97" s="265"/>
    </row>
    <row r="98" spans="1:17" s="168" customFormat="1" ht="30.95" customHeight="1" thickBot="1">
      <c r="A98" s="1116"/>
      <c r="B98" s="1098"/>
      <c r="C98" s="250"/>
      <c r="D98" s="7"/>
      <c r="E98" s="238"/>
      <c r="F98" s="238"/>
      <c r="G98" s="81"/>
      <c r="H98" s="171"/>
      <c r="I98" s="421"/>
      <c r="J98" s="25"/>
      <c r="K98" s="26"/>
      <c r="L98" s="266"/>
    </row>
    <row r="99" spans="1:17" s="168" customFormat="1" ht="30.95" customHeight="1">
      <c r="A99" s="1117"/>
      <c r="B99" s="1120" t="s">
        <v>935</v>
      </c>
      <c r="C99" s="274" t="s">
        <v>927</v>
      </c>
      <c r="D99" s="419" t="s">
        <v>4</v>
      </c>
      <c r="E99" s="38"/>
      <c r="F99" s="38">
        <v>187</v>
      </c>
      <c r="G99" s="79">
        <v>2.2800000000000001E-4</v>
      </c>
      <c r="H99" s="169">
        <v>12</v>
      </c>
      <c r="I99" s="298">
        <v>96</v>
      </c>
      <c r="J99" s="11">
        <v>11.429000000000002</v>
      </c>
      <c r="K99" s="12">
        <f t="shared" si="4"/>
        <v>628.59500000000014</v>
      </c>
      <c r="L99" s="264"/>
    </row>
    <row r="100" spans="1:17" s="168" customFormat="1" ht="30.95" customHeight="1">
      <c r="A100" s="1118"/>
      <c r="B100" s="1121"/>
      <c r="C100" s="299" t="s">
        <v>929</v>
      </c>
      <c r="D100" s="415" t="s">
        <v>6</v>
      </c>
      <c r="E100" s="237"/>
      <c r="F100" s="237">
        <v>214</v>
      </c>
      <c r="G100" s="80">
        <v>2.2800000000000001E-4</v>
      </c>
      <c r="H100" s="170">
        <v>12</v>
      </c>
      <c r="I100" s="300">
        <v>96</v>
      </c>
      <c r="J100" s="30">
        <v>13.134</v>
      </c>
      <c r="K100" s="31">
        <f t="shared" si="4"/>
        <v>722.37</v>
      </c>
      <c r="L100" s="265"/>
    </row>
    <row r="101" spans="1:17" s="168" customFormat="1" ht="30.95" customHeight="1" thickBot="1">
      <c r="A101" s="1119"/>
      <c r="B101" s="1122"/>
      <c r="C101" s="250"/>
      <c r="D101" s="7"/>
      <c r="E101" s="238"/>
      <c r="F101" s="238"/>
      <c r="G101" s="81"/>
      <c r="H101" s="171"/>
      <c r="I101" s="421"/>
      <c r="J101" s="25"/>
      <c r="K101" s="26"/>
      <c r="L101" s="266"/>
    </row>
    <row r="102" spans="1:17" s="168" customFormat="1" ht="30.95" customHeight="1">
      <c r="A102" s="1112"/>
      <c r="B102" s="1096" t="s">
        <v>937</v>
      </c>
      <c r="C102" s="274" t="s">
        <v>930</v>
      </c>
      <c r="D102" s="419" t="s">
        <v>4</v>
      </c>
      <c r="E102" s="38"/>
      <c r="F102" s="38">
        <v>187</v>
      </c>
      <c r="G102" s="79">
        <v>1.5200000000000001E-4</v>
      </c>
      <c r="H102" s="169">
        <v>18</v>
      </c>
      <c r="I102" s="298">
        <v>144</v>
      </c>
      <c r="J102" s="11">
        <v>11.462000000000002</v>
      </c>
      <c r="K102" s="12">
        <f t="shared" si="4"/>
        <v>630.41000000000008</v>
      </c>
      <c r="L102" s="264"/>
    </row>
    <row r="103" spans="1:17" s="168" customFormat="1" ht="30.95" customHeight="1">
      <c r="A103" s="1113"/>
      <c r="B103" s="1097"/>
      <c r="C103" s="304" t="s">
        <v>932</v>
      </c>
      <c r="D103" s="415" t="s">
        <v>6</v>
      </c>
      <c r="E103" s="237"/>
      <c r="F103" s="237">
        <v>225</v>
      </c>
      <c r="G103" s="80">
        <v>1.95E-4</v>
      </c>
      <c r="H103" s="170">
        <v>14</v>
      </c>
      <c r="I103" s="300">
        <v>112</v>
      </c>
      <c r="J103" s="30">
        <v>14.850000000000001</v>
      </c>
      <c r="K103" s="31">
        <f t="shared" si="4"/>
        <v>816.75000000000011</v>
      </c>
      <c r="L103" s="265"/>
    </row>
    <row r="104" spans="1:17" s="168" customFormat="1" ht="30.95" customHeight="1" thickBot="1">
      <c r="A104" s="1116"/>
      <c r="B104" s="1098"/>
      <c r="C104" s="250"/>
      <c r="D104" s="7"/>
      <c r="E104" s="238"/>
      <c r="F104" s="238"/>
      <c r="G104" s="81"/>
      <c r="H104" s="171"/>
      <c r="I104" s="421"/>
      <c r="J104" s="25"/>
      <c r="K104" s="26"/>
      <c r="L104" s="266"/>
    </row>
    <row r="105" spans="1:17" s="168" customFormat="1" ht="30.95" customHeight="1">
      <c r="A105" s="1112"/>
      <c r="B105" s="1096" t="s">
        <v>934</v>
      </c>
      <c r="C105" s="274" t="s">
        <v>931</v>
      </c>
      <c r="D105" s="419" t="s">
        <v>4</v>
      </c>
      <c r="E105" s="38"/>
      <c r="F105" s="38">
        <v>181</v>
      </c>
      <c r="G105" s="79">
        <v>1.5200000000000001E-4</v>
      </c>
      <c r="H105" s="169">
        <v>18</v>
      </c>
      <c r="I105" s="298">
        <v>144</v>
      </c>
      <c r="J105" s="11">
        <v>11.22</v>
      </c>
      <c r="K105" s="12">
        <f t="shared" si="4"/>
        <v>617.1</v>
      </c>
      <c r="L105" s="264"/>
    </row>
    <row r="106" spans="1:17" s="168" customFormat="1" ht="30.95" customHeight="1">
      <c r="A106" s="1113"/>
      <c r="B106" s="1097"/>
      <c r="C106" s="304" t="s">
        <v>933</v>
      </c>
      <c r="D106" s="415" t="s">
        <v>6</v>
      </c>
      <c r="E106" s="237"/>
      <c r="F106" s="237">
        <v>212</v>
      </c>
      <c r="G106" s="80">
        <v>1.95E-4</v>
      </c>
      <c r="H106" s="170">
        <v>14</v>
      </c>
      <c r="I106" s="300">
        <v>112</v>
      </c>
      <c r="J106" s="30">
        <v>14.41</v>
      </c>
      <c r="K106" s="31">
        <f t="shared" si="4"/>
        <v>792.55</v>
      </c>
      <c r="L106" s="265"/>
    </row>
    <row r="107" spans="1:17" s="168" customFormat="1" ht="30.95" customHeight="1" thickBot="1">
      <c r="A107" s="1116"/>
      <c r="B107" s="1098"/>
      <c r="C107" s="250"/>
      <c r="D107" s="7"/>
      <c r="E107" s="238"/>
      <c r="F107" s="238"/>
      <c r="G107" s="81"/>
      <c r="H107" s="171"/>
      <c r="I107" s="421"/>
      <c r="J107" s="25"/>
      <c r="K107" s="26"/>
      <c r="L107" s="266"/>
    </row>
    <row r="108" spans="1:17" s="168" customFormat="1" ht="30.95" customHeight="1" thickBot="1">
      <c r="A108" s="1093" t="s">
        <v>181</v>
      </c>
      <c r="B108" s="1094"/>
      <c r="C108" s="1094"/>
      <c r="D108" s="1094"/>
      <c r="E108" s="1094"/>
      <c r="F108" s="1094"/>
      <c r="G108" s="1094"/>
      <c r="H108" s="1094"/>
      <c r="I108" s="1094"/>
      <c r="J108" s="1094"/>
      <c r="K108" s="1094"/>
      <c r="L108" s="424"/>
    </row>
    <row r="109" spans="1:17" s="168" customFormat="1" ht="30.95" customHeight="1">
      <c r="A109" s="1081"/>
      <c r="B109" s="1096" t="s">
        <v>165</v>
      </c>
      <c r="C109" s="274" t="s">
        <v>73</v>
      </c>
      <c r="D109" s="419" t="s">
        <v>4</v>
      </c>
      <c r="E109" s="233">
        <v>16</v>
      </c>
      <c r="F109" s="233">
        <v>117</v>
      </c>
      <c r="G109" s="79">
        <v>1.674E-4</v>
      </c>
      <c r="H109" s="169">
        <v>15</v>
      </c>
      <c r="I109" s="281" t="s">
        <v>644</v>
      </c>
      <c r="J109" s="11">
        <v>6.8200000000000012</v>
      </c>
      <c r="K109" s="12">
        <f>J109*$K$2*((100-$K$1)/100)</f>
        <v>375.10000000000008</v>
      </c>
      <c r="L109" s="264"/>
    </row>
    <row r="110" spans="1:17" ht="30.95" customHeight="1">
      <c r="A110" s="1083"/>
      <c r="B110" s="1097"/>
      <c r="C110" s="279"/>
      <c r="D110" s="415"/>
      <c r="E110" s="234"/>
      <c r="F110" s="234"/>
      <c r="G110" s="80"/>
      <c r="H110" s="170"/>
      <c r="I110" s="232"/>
      <c r="J110" s="15"/>
      <c r="K110" s="16"/>
      <c r="L110" s="265"/>
      <c r="P110" s="168"/>
      <c r="Q110" s="168"/>
    </row>
    <row r="111" spans="1:17" ht="30.95" customHeight="1" thickBot="1">
      <c r="A111" s="1084"/>
      <c r="B111" s="1098"/>
      <c r="C111" s="276"/>
      <c r="D111" s="253"/>
      <c r="E111" s="235"/>
      <c r="F111" s="235"/>
      <c r="G111" s="81"/>
      <c r="H111" s="171"/>
      <c r="I111" s="268"/>
      <c r="J111" s="18"/>
      <c r="K111" s="19"/>
      <c r="L111" s="266"/>
      <c r="P111" s="168"/>
      <c r="Q111" s="168"/>
    </row>
    <row r="112" spans="1:17" ht="30.95" customHeight="1">
      <c r="A112" s="1081"/>
      <c r="B112" s="1096" t="s">
        <v>166</v>
      </c>
      <c r="C112" s="274" t="s">
        <v>74</v>
      </c>
      <c r="D112" s="419" t="s">
        <v>4</v>
      </c>
      <c r="E112" s="233">
        <v>16</v>
      </c>
      <c r="F112" s="233">
        <v>111</v>
      </c>
      <c r="G112" s="79">
        <v>1.674E-4</v>
      </c>
      <c r="H112" s="169">
        <v>15</v>
      </c>
      <c r="I112" s="281" t="s">
        <v>644</v>
      </c>
      <c r="J112" s="11">
        <v>6.16</v>
      </c>
      <c r="K112" s="12">
        <f>J112*$K$2*((100-$K$1)/100)</f>
        <v>338.8</v>
      </c>
      <c r="L112" s="264"/>
      <c r="P112" s="168"/>
      <c r="Q112" s="168"/>
    </row>
    <row r="113" spans="1:17" ht="30.95" customHeight="1">
      <c r="A113" s="1083"/>
      <c r="B113" s="1097"/>
      <c r="C113" s="127"/>
      <c r="D113" s="8"/>
      <c r="E113" s="237"/>
      <c r="F113" s="237"/>
      <c r="G113" s="160"/>
      <c r="H113" s="170"/>
      <c r="I113" s="420"/>
      <c r="J113" s="30"/>
      <c r="K113" s="31"/>
      <c r="L113" s="265"/>
      <c r="P113" s="168"/>
      <c r="Q113" s="168"/>
    </row>
    <row r="114" spans="1:17" ht="30.95" customHeight="1" thickBot="1">
      <c r="A114" s="1084"/>
      <c r="B114" s="1098"/>
      <c r="C114" s="250"/>
      <c r="D114" s="7"/>
      <c r="E114" s="238"/>
      <c r="F114" s="238"/>
      <c r="G114" s="161"/>
      <c r="H114" s="171"/>
      <c r="I114" s="421"/>
      <c r="J114" s="25"/>
      <c r="K114" s="26"/>
      <c r="L114" s="266"/>
      <c r="P114" s="168"/>
      <c r="Q114" s="168"/>
    </row>
    <row r="115" spans="1:17" ht="30.95" customHeight="1" thickBot="1">
      <c r="A115" s="1091" t="s">
        <v>176</v>
      </c>
      <c r="B115" s="1092"/>
      <c r="C115" s="1092"/>
      <c r="D115" s="1092"/>
      <c r="E115" s="1092"/>
      <c r="F115" s="1092"/>
      <c r="G115" s="1092"/>
      <c r="H115" s="1092"/>
      <c r="I115" s="1092"/>
      <c r="J115" s="1092"/>
      <c r="K115" s="1073"/>
      <c r="L115" s="425"/>
      <c r="P115" s="168"/>
      <c r="Q115" s="168"/>
    </row>
    <row r="116" spans="1:17" s="13" customFormat="1" ht="30.95" customHeight="1">
      <c r="A116" s="1081"/>
      <c r="B116" s="1096" t="s">
        <v>1234</v>
      </c>
      <c r="C116" s="274" t="s">
        <v>77</v>
      </c>
      <c r="D116" s="419" t="s">
        <v>78</v>
      </c>
      <c r="E116" s="233">
        <v>10</v>
      </c>
      <c r="F116" s="20">
        <v>95</v>
      </c>
      <c r="G116" s="79">
        <v>3.0931999999999997E-4</v>
      </c>
      <c r="H116" s="169">
        <v>5</v>
      </c>
      <c r="I116" s="281" t="s">
        <v>644</v>
      </c>
      <c r="J116" s="11">
        <v>6.391</v>
      </c>
      <c r="K116" s="68">
        <f>J116*$K$2*((100-$K$1)/100)</f>
        <v>351.505</v>
      </c>
      <c r="L116" s="264"/>
      <c r="P116" s="168"/>
      <c r="Q116" s="168"/>
    </row>
    <row r="117" spans="1:17" s="13" customFormat="1" ht="30.95" customHeight="1">
      <c r="A117" s="1083"/>
      <c r="B117" s="1097"/>
      <c r="C117" s="279" t="s">
        <v>79</v>
      </c>
      <c r="D117" s="415" t="s">
        <v>80</v>
      </c>
      <c r="E117" s="234">
        <v>10</v>
      </c>
      <c r="F117" s="21">
        <v>103</v>
      </c>
      <c r="G117" s="80">
        <v>3.6288E-4</v>
      </c>
      <c r="H117" s="170">
        <v>5</v>
      </c>
      <c r="I117" s="232" t="s">
        <v>644</v>
      </c>
      <c r="J117" s="15">
        <v>6.7760000000000007</v>
      </c>
      <c r="K117" s="69">
        <f>J117*$K$2*((100-$K$1)/100)</f>
        <v>372.68000000000006</v>
      </c>
      <c r="L117" s="265"/>
      <c r="P117" s="168"/>
      <c r="Q117" s="168"/>
    </row>
    <row r="118" spans="1:17" s="13" customFormat="1" ht="30.95" customHeight="1" thickBot="1">
      <c r="A118" s="1084"/>
      <c r="B118" s="1098"/>
      <c r="C118" s="276" t="s">
        <v>75</v>
      </c>
      <c r="D118" s="253" t="s">
        <v>76</v>
      </c>
      <c r="E118" s="235">
        <v>10</v>
      </c>
      <c r="F118" s="22">
        <v>108</v>
      </c>
      <c r="G118" s="81">
        <v>3.6288E-4</v>
      </c>
      <c r="H118" s="171">
        <v>5</v>
      </c>
      <c r="I118" s="268" t="s">
        <v>644</v>
      </c>
      <c r="J118" s="18">
        <v>7.5570000000000004</v>
      </c>
      <c r="K118" s="70">
        <f>J118*$K$2*((100-$K$1)/100)</f>
        <v>415.63500000000005</v>
      </c>
      <c r="L118" s="266"/>
      <c r="P118" s="168"/>
      <c r="Q118" s="168"/>
    </row>
    <row r="119" spans="1:17" ht="30.95" customHeight="1">
      <c r="A119" s="1099"/>
      <c r="B119" s="1096" t="s">
        <v>167</v>
      </c>
      <c r="C119" s="274" t="s">
        <v>81</v>
      </c>
      <c r="D119" s="419" t="s">
        <v>78</v>
      </c>
      <c r="E119" s="143">
        <v>10</v>
      </c>
      <c r="F119" s="20">
        <v>130</v>
      </c>
      <c r="G119" s="79">
        <v>4.2560000000000005E-4</v>
      </c>
      <c r="H119" s="169">
        <v>5</v>
      </c>
      <c r="I119" s="281" t="s">
        <v>644</v>
      </c>
      <c r="J119" s="11">
        <v>6.7760000000000007</v>
      </c>
      <c r="K119" s="12">
        <f>J119*$K$2*((100-$K$1)/100)</f>
        <v>372.68000000000006</v>
      </c>
      <c r="L119" s="264"/>
      <c r="P119" s="168"/>
      <c r="Q119" s="168"/>
    </row>
    <row r="120" spans="1:17" ht="30.95" customHeight="1">
      <c r="A120" s="1100"/>
      <c r="B120" s="1097"/>
      <c r="C120" s="279" t="s">
        <v>82</v>
      </c>
      <c r="D120" s="415" t="s">
        <v>80</v>
      </c>
      <c r="E120" s="144">
        <v>10</v>
      </c>
      <c r="F120" s="21">
        <v>136</v>
      </c>
      <c r="G120" s="80">
        <v>4.2560000000000005E-4</v>
      </c>
      <c r="H120" s="170">
        <v>5</v>
      </c>
      <c r="I120" s="232" t="s">
        <v>644</v>
      </c>
      <c r="J120" s="15">
        <v>7.0400000000000009</v>
      </c>
      <c r="K120" s="16">
        <f>J120*$K$2*((100-$K$1)/100)</f>
        <v>387.20000000000005</v>
      </c>
      <c r="L120" s="265"/>
      <c r="P120" s="168"/>
      <c r="Q120" s="168"/>
    </row>
    <row r="121" spans="1:17" ht="30.95" customHeight="1" thickBot="1">
      <c r="A121" s="1101"/>
      <c r="B121" s="1098"/>
      <c r="C121" s="276"/>
      <c r="D121" s="253"/>
      <c r="E121" s="145"/>
      <c r="F121" s="22"/>
      <c r="G121" s="81"/>
      <c r="H121" s="171"/>
      <c r="I121" s="268"/>
      <c r="J121" s="18"/>
      <c r="K121" s="19"/>
      <c r="L121" s="266"/>
      <c r="P121" s="168"/>
      <c r="Q121" s="168"/>
    </row>
    <row r="122" spans="1:17" ht="30.95" customHeight="1">
      <c r="A122" s="1081"/>
      <c r="B122" s="1096" t="s">
        <v>168</v>
      </c>
      <c r="C122" s="274" t="s">
        <v>84</v>
      </c>
      <c r="D122" s="419" t="s">
        <v>6</v>
      </c>
      <c r="E122" s="233">
        <v>10</v>
      </c>
      <c r="F122" s="20">
        <v>245</v>
      </c>
      <c r="G122" s="79">
        <v>4.7164799999999997E-4</v>
      </c>
      <c r="H122" s="169">
        <v>5</v>
      </c>
      <c r="I122" s="281" t="s">
        <v>645</v>
      </c>
      <c r="J122" s="11">
        <v>16.28</v>
      </c>
      <c r="K122" s="12">
        <f>J122*$K$2*((100-$K$1)/100)</f>
        <v>895.40000000000009</v>
      </c>
      <c r="L122" s="264"/>
      <c r="P122" s="168"/>
      <c r="Q122" s="168"/>
    </row>
    <row r="123" spans="1:17" ht="30.95" customHeight="1">
      <c r="A123" s="1083"/>
      <c r="B123" s="1097"/>
      <c r="C123" s="279"/>
      <c r="D123" s="415"/>
      <c r="E123" s="234"/>
      <c r="F123" s="21"/>
      <c r="G123" s="80"/>
      <c r="H123" s="170"/>
      <c r="I123" s="232"/>
      <c r="J123" s="15"/>
      <c r="K123" s="16"/>
      <c r="L123" s="265"/>
      <c r="P123" s="168"/>
      <c r="Q123" s="168"/>
    </row>
    <row r="124" spans="1:17" ht="30.95" customHeight="1" thickBot="1">
      <c r="A124" s="1084"/>
      <c r="B124" s="1098"/>
      <c r="C124" s="276"/>
      <c r="D124" s="253"/>
      <c r="E124" s="235"/>
      <c r="F124" s="22"/>
      <c r="G124" s="81"/>
      <c r="H124" s="171"/>
      <c r="I124" s="268"/>
      <c r="J124" s="18"/>
      <c r="K124" s="19"/>
      <c r="L124" s="266"/>
      <c r="P124" s="168"/>
      <c r="Q124" s="168"/>
    </row>
    <row r="125" spans="1:17" ht="30.95" customHeight="1">
      <c r="A125" s="1081"/>
      <c r="B125" s="1096" t="s">
        <v>83</v>
      </c>
      <c r="C125" s="274" t="s">
        <v>85</v>
      </c>
      <c r="D125" s="419" t="s">
        <v>88</v>
      </c>
      <c r="E125" s="233">
        <v>10</v>
      </c>
      <c r="F125" s="20">
        <v>138</v>
      </c>
      <c r="G125" s="79">
        <v>2.7033600000000004E-4</v>
      </c>
      <c r="H125" s="169">
        <v>5</v>
      </c>
      <c r="I125" s="281" t="s">
        <v>645</v>
      </c>
      <c r="J125" s="11">
        <v>9.4160000000000021</v>
      </c>
      <c r="K125" s="12">
        <f>J125*$K$2*((100-$K$1)/100)</f>
        <v>517.88000000000011</v>
      </c>
      <c r="L125" s="264"/>
      <c r="P125" s="168"/>
      <c r="Q125" s="168"/>
    </row>
    <row r="126" spans="1:17" ht="30.95" customHeight="1">
      <c r="A126" s="1083"/>
      <c r="B126" s="1097"/>
      <c r="C126" s="127"/>
      <c r="D126" s="8"/>
      <c r="E126" s="237"/>
      <c r="F126" s="237"/>
      <c r="G126" s="80"/>
      <c r="H126" s="170"/>
      <c r="I126" s="420"/>
      <c r="J126" s="30"/>
      <c r="K126" s="31"/>
      <c r="L126" s="265"/>
      <c r="P126" s="168"/>
      <c r="Q126" s="168"/>
    </row>
    <row r="127" spans="1:17" ht="30.95" customHeight="1" thickBot="1">
      <c r="A127" s="1084"/>
      <c r="B127" s="1098"/>
      <c r="C127" s="250"/>
      <c r="D127" s="7"/>
      <c r="E127" s="238"/>
      <c r="F127" s="238"/>
      <c r="G127" s="81"/>
      <c r="H127" s="171"/>
      <c r="I127" s="421"/>
      <c r="J127" s="25"/>
      <c r="K127" s="26"/>
      <c r="L127" s="266"/>
      <c r="P127" s="168"/>
      <c r="Q127" s="168"/>
    </row>
    <row r="128" spans="1:17" ht="30.95" customHeight="1">
      <c r="A128" s="1081"/>
      <c r="B128" s="1096" t="s">
        <v>86</v>
      </c>
      <c r="C128" s="274" t="s">
        <v>87</v>
      </c>
      <c r="D128" s="419" t="s">
        <v>88</v>
      </c>
      <c r="E128" s="233">
        <v>10</v>
      </c>
      <c r="F128" s="20">
        <v>131</v>
      </c>
      <c r="G128" s="79">
        <v>3.0239999999999998E-4</v>
      </c>
      <c r="H128" s="169">
        <v>5</v>
      </c>
      <c r="I128" s="281" t="s">
        <v>644</v>
      </c>
      <c r="J128" s="11">
        <v>7.1830000000000007</v>
      </c>
      <c r="K128" s="12">
        <f>J128*$K$2*((100-$K$1)/100)</f>
        <v>395.06500000000005</v>
      </c>
      <c r="L128" s="264"/>
      <c r="P128" s="168"/>
      <c r="Q128" s="168"/>
    </row>
    <row r="129" spans="1:17" ht="30.95" customHeight="1">
      <c r="A129" s="1083"/>
      <c r="B129" s="1097"/>
      <c r="C129" s="127"/>
      <c r="D129" s="8"/>
      <c r="E129" s="237"/>
      <c r="F129" s="237"/>
      <c r="G129" s="80"/>
      <c r="H129" s="170"/>
      <c r="I129" s="420"/>
      <c r="J129" s="30"/>
      <c r="K129" s="31"/>
      <c r="L129" s="265"/>
      <c r="P129" s="168"/>
      <c r="Q129" s="168"/>
    </row>
    <row r="130" spans="1:17" ht="30.95" customHeight="1" thickBot="1">
      <c r="A130" s="1084"/>
      <c r="B130" s="1098"/>
      <c r="C130" s="250"/>
      <c r="D130" s="7"/>
      <c r="E130" s="238"/>
      <c r="F130" s="238"/>
      <c r="G130" s="81"/>
      <c r="H130" s="171"/>
      <c r="I130" s="421"/>
      <c r="J130" s="25"/>
      <c r="K130" s="26"/>
      <c r="L130" s="266"/>
      <c r="P130" s="168"/>
      <c r="Q130" s="168"/>
    </row>
    <row r="131" spans="1:17" ht="30.95" customHeight="1" thickBot="1">
      <c r="A131" s="1091" t="s">
        <v>187</v>
      </c>
      <c r="B131" s="1092"/>
      <c r="C131" s="1092"/>
      <c r="D131" s="1092"/>
      <c r="E131" s="1092"/>
      <c r="F131" s="1092"/>
      <c r="G131" s="1092"/>
      <c r="H131" s="1092"/>
      <c r="I131" s="1092"/>
      <c r="J131" s="1092"/>
      <c r="K131" s="1094"/>
      <c r="L131" s="423"/>
      <c r="P131" s="168"/>
      <c r="Q131" s="168"/>
    </row>
    <row r="132" spans="1:17" ht="30.95" customHeight="1">
      <c r="A132" s="1081"/>
      <c r="B132" s="1096" t="s">
        <v>247</v>
      </c>
      <c r="C132" s="274" t="s">
        <v>89</v>
      </c>
      <c r="D132" s="419" t="s">
        <v>4</v>
      </c>
      <c r="E132" s="233">
        <v>16</v>
      </c>
      <c r="F132" s="20">
        <v>125</v>
      </c>
      <c r="G132" s="79">
        <v>1.6409249999999999E-4</v>
      </c>
      <c r="H132" s="169">
        <v>20</v>
      </c>
      <c r="I132" s="281" t="s">
        <v>643</v>
      </c>
      <c r="J132" s="11">
        <v>6.0390000000000006</v>
      </c>
      <c r="K132" s="12">
        <f t="shared" ref="K132:K153" si="5">J132*$K$2*((100-$K$1)/100)</f>
        <v>332.14500000000004</v>
      </c>
      <c r="L132" s="264"/>
      <c r="P132" s="168"/>
      <c r="Q132" s="168"/>
    </row>
    <row r="133" spans="1:17" ht="30.95" customHeight="1">
      <c r="A133" s="1083"/>
      <c r="B133" s="1097"/>
      <c r="C133" s="279" t="s">
        <v>90</v>
      </c>
      <c r="D133" s="415" t="s">
        <v>6</v>
      </c>
      <c r="E133" s="234">
        <v>16</v>
      </c>
      <c r="F133" s="21">
        <v>175</v>
      </c>
      <c r="G133" s="80">
        <v>2.734875E-4</v>
      </c>
      <c r="H133" s="170">
        <v>12</v>
      </c>
      <c r="I133" s="232" t="s">
        <v>647</v>
      </c>
      <c r="J133" s="15">
        <v>8.36</v>
      </c>
      <c r="K133" s="16">
        <f t="shared" si="5"/>
        <v>459.79999999999995</v>
      </c>
      <c r="L133" s="265"/>
      <c r="P133" s="168"/>
      <c r="Q133" s="168"/>
    </row>
    <row r="134" spans="1:17" ht="30.95" customHeight="1">
      <c r="A134" s="1083"/>
      <c r="B134" s="1097"/>
      <c r="C134" s="279" t="s">
        <v>91</v>
      </c>
      <c r="D134" s="415" t="s">
        <v>8</v>
      </c>
      <c r="E134" s="234">
        <v>16</v>
      </c>
      <c r="F134" s="21">
        <v>260</v>
      </c>
      <c r="G134" s="80">
        <v>3.6465E-4</v>
      </c>
      <c r="H134" s="170">
        <v>9</v>
      </c>
      <c r="I134" s="232" t="s">
        <v>648</v>
      </c>
      <c r="J134" s="15">
        <v>12.375000000000002</v>
      </c>
      <c r="K134" s="16">
        <f t="shared" si="5"/>
        <v>680.62500000000011</v>
      </c>
      <c r="L134" s="265"/>
      <c r="P134" s="168"/>
      <c r="Q134" s="168"/>
    </row>
    <row r="135" spans="1:17" ht="30.95" customHeight="1">
      <c r="A135" s="1083"/>
      <c r="B135" s="1097"/>
      <c r="C135" s="279" t="s">
        <v>92</v>
      </c>
      <c r="D135" s="415" t="s">
        <v>10</v>
      </c>
      <c r="E135" s="234">
        <v>16</v>
      </c>
      <c r="F135" s="21">
        <v>420</v>
      </c>
      <c r="G135" s="80">
        <v>5.46975E-4</v>
      </c>
      <c r="H135" s="170">
        <v>6</v>
      </c>
      <c r="I135" s="232" t="s">
        <v>637</v>
      </c>
      <c r="J135" s="15">
        <v>19.8</v>
      </c>
      <c r="K135" s="16">
        <f t="shared" si="5"/>
        <v>1089</v>
      </c>
      <c r="L135" s="265"/>
      <c r="P135" s="168"/>
      <c r="Q135" s="168"/>
    </row>
    <row r="136" spans="1:17" ht="30.95" customHeight="1">
      <c r="A136" s="1083"/>
      <c r="B136" s="1097"/>
      <c r="C136" s="279" t="s">
        <v>93</v>
      </c>
      <c r="D136" s="415" t="s">
        <v>12</v>
      </c>
      <c r="E136" s="234">
        <v>16</v>
      </c>
      <c r="F136" s="21">
        <v>580</v>
      </c>
      <c r="G136" s="80">
        <v>8.2046249999999995E-4</v>
      </c>
      <c r="H136" s="170">
        <v>4</v>
      </c>
      <c r="I136" s="232" t="s">
        <v>642</v>
      </c>
      <c r="J136" s="15">
        <v>30.800000000000004</v>
      </c>
      <c r="K136" s="16">
        <f t="shared" si="5"/>
        <v>1694.0000000000002</v>
      </c>
      <c r="L136" s="265"/>
      <c r="P136" s="168"/>
      <c r="Q136" s="168"/>
    </row>
    <row r="137" spans="1:17" ht="30.95" customHeight="1" thickBot="1">
      <c r="A137" s="1084"/>
      <c r="B137" s="1098"/>
      <c r="C137" s="276" t="s">
        <v>94</v>
      </c>
      <c r="D137" s="253" t="s">
        <v>14</v>
      </c>
      <c r="E137" s="235">
        <v>16</v>
      </c>
      <c r="F137" s="22">
        <v>850</v>
      </c>
      <c r="G137" s="81">
        <v>1.09395E-3</v>
      </c>
      <c r="H137" s="171">
        <v>3</v>
      </c>
      <c r="I137" s="268" t="s">
        <v>638</v>
      </c>
      <c r="J137" s="18">
        <v>45.650000000000006</v>
      </c>
      <c r="K137" s="19">
        <f t="shared" si="5"/>
        <v>2510.7500000000005</v>
      </c>
      <c r="L137" s="266"/>
      <c r="P137" s="168"/>
      <c r="Q137" s="168"/>
    </row>
    <row r="138" spans="1:17" ht="30.95" customHeight="1">
      <c r="A138" s="1081"/>
      <c r="B138" s="1096" t="s">
        <v>246</v>
      </c>
      <c r="C138" s="274" t="s">
        <v>95</v>
      </c>
      <c r="D138" s="419" t="s">
        <v>4</v>
      </c>
      <c r="E138" s="233">
        <v>25</v>
      </c>
      <c r="F138" s="20">
        <v>185</v>
      </c>
      <c r="G138" s="79">
        <v>1.674E-4</v>
      </c>
      <c r="H138" s="169">
        <v>15</v>
      </c>
      <c r="I138" s="281" t="s">
        <v>644</v>
      </c>
      <c r="J138" s="11">
        <v>8.2060000000000013</v>
      </c>
      <c r="K138" s="12">
        <f t="shared" si="5"/>
        <v>451.3300000000001</v>
      </c>
      <c r="L138" s="264"/>
      <c r="P138" s="168"/>
      <c r="Q138" s="168"/>
    </row>
    <row r="139" spans="1:17" ht="30.95" customHeight="1">
      <c r="A139" s="1083"/>
      <c r="B139" s="1097"/>
      <c r="C139" s="279" t="s">
        <v>96</v>
      </c>
      <c r="D139" s="415" t="s">
        <v>6</v>
      </c>
      <c r="E139" s="234">
        <v>25</v>
      </c>
      <c r="F139" s="21">
        <v>265</v>
      </c>
      <c r="G139" s="80">
        <v>2.5109999999999998E-4</v>
      </c>
      <c r="H139" s="170">
        <v>10</v>
      </c>
      <c r="I139" s="232" t="s">
        <v>635</v>
      </c>
      <c r="J139" s="15">
        <v>11.22</v>
      </c>
      <c r="K139" s="16">
        <f t="shared" si="5"/>
        <v>617.1</v>
      </c>
      <c r="L139" s="265"/>
      <c r="P139" s="168"/>
      <c r="Q139" s="168"/>
    </row>
    <row r="140" spans="1:17" ht="30.95" customHeight="1" thickBot="1">
      <c r="A140" s="1084"/>
      <c r="B140" s="1098"/>
      <c r="C140" s="276" t="s">
        <v>97</v>
      </c>
      <c r="D140" s="253" t="s">
        <v>8</v>
      </c>
      <c r="E140" s="235">
        <v>25</v>
      </c>
      <c r="F140" s="22">
        <v>420</v>
      </c>
      <c r="G140" s="81">
        <v>5.0219999999999996E-4</v>
      </c>
      <c r="H140" s="171">
        <v>5</v>
      </c>
      <c r="I140" s="268" t="s">
        <v>649</v>
      </c>
      <c r="J140" s="18">
        <v>17.16</v>
      </c>
      <c r="K140" s="19">
        <f t="shared" si="5"/>
        <v>943.8</v>
      </c>
      <c r="L140" s="266"/>
      <c r="P140" s="168"/>
      <c r="Q140" s="168"/>
    </row>
    <row r="141" spans="1:17" ht="30.95" customHeight="1">
      <c r="A141" s="1081"/>
      <c r="B141" s="1096" t="s">
        <v>98</v>
      </c>
      <c r="C141" s="274" t="s">
        <v>99</v>
      </c>
      <c r="D141" s="419" t="s">
        <v>4</v>
      </c>
      <c r="E141" s="233"/>
      <c r="F141" s="20">
        <v>7</v>
      </c>
      <c r="G141" s="79">
        <v>8.3700000000000002E-5</v>
      </c>
      <c r="H141" s="169">
        <v>30</v>
      </c>
      <c r="I141" s="281" t="s">
        <v>650</v>
      </c>
      <c r="J141" s="11">
        <v>0.81400000000000006</v>
      </c>
      <c r="K141" s="12">
        <f t="shared" si="5"/>
        <v>44.77</v>
      </c>
      <c r="L141" s="264"/>
      <c r="P141" s="168"/>
      <c r="Q141" s="168"/>
    </row>
    <row r="142" spans="1:17" ht="30.95" customHeight="1">
      <c r="A142" s="1083"/>
      <c r="B142" s="1097"/>
      <c r="C142" s="279" t="s">
        <v>100</v>
      </c>
      <c r="D142" s="415" t="s">
        <v>6</v>
      </c>
      <c r="E142" s="234"/>
      <c r="F142" s="21">
        <v>10</v>
      </c>
      <c r="G142" s="80">
        <v>1.2554999999999999E-4</v>
      </c>
      <c r="H142" s="170">
        <v>20</v>
      </c>
      <c r="I142" s="232" t="s">
        <v>643</v>
      </c>
      <c r="J142" s="15">
        <v>1.0669999999999999</v>
      </c>
      <c r="K142" s="16">
        <f t="shared" si="5"/>
        <v>58.684999999999995</v>
      </c>
      <c r="L142" s="265"/>
      <c r="P142" s="168"/>
      <c r="Q142" s="168"/>
    </row>
    <row r="143" spans="1:17" ht="23.25" customHeight="1">
      <c r="A143" s="1083"/>
      <c r="B143" s="1097"/>
      <c r="C143" s="279" t="s">
        <v>101</v>
      </c>
      <c r="D143" s="415" t="s">
        <v>8</v>
      </c>
      <c r="E143" s="234"/>
      <c r="F143" s="21">
        <v>14</v>
      </c>
      <c r="G143" s="80">
        <v>2.0924999999999999E-4</v>
      </c>
      <c r="H143" s="170">
        <v>12</v>
      </c>
      <c r="I143" s="232" t="s">
        <v>647</v>
      </c>
      <c r="J143" s="15">
        <v>1.353</v>
      </c>
      <c r="K143" s="16">
        <f t="shared" si="5"/>
        <v>74.414999999999992</v>
      </c>
      <c r="L143" s="265"/>
      <c r="P143" s="168"/>
      <c r="Q143" s="168"/>
    </row>
    <row r="144" spans="1:17" ht="27.95" customHeight="1" thickBot="1">
      <c r="A144" s="1084"/>
      <c r="B144" s="1098"/>
      <c r="C144" s="276" t="s">
        <v>102</v>
      </c>
      <c r="D144" s="253" t="s">
        <v>10</v>
      </c>
      <c r="E144" s="235"/>
      <c r="F144" s="22">
        <v>19</v>
      </c>
      <c r="G144" s="81">
        <v>2.7900000000000001E-4</v>
      </c>
      <c r="H144" s="171">
        <v>9</v>
      </c>
      <c r="I144" s="268" t="s">
        <v>648</v>
      </c>
      <c r="J144" s="18">
        <v>2.1120000000000001</v>
      </c>
      <c r="K144" s="19">
        <f t="shared" si="5"/>
        <v>116.16000000000001</v>
      </c>
      <c r="L144" s="266"/>
      <c r="P144" s="168"/>
      <c r="Q144" s="168"/>
    </row>
    <row r="145" spans="1:17" ht="27.95" customHeight="1">
      <c r="A145" s="1081"/>
      <c r="B145" s="1120" t="s">
        <v>779</v>
      </c>
      <c r="C145" s="274" t="s">
        <v>780</v>
      </c>
      <c r="D145" s="419" t="s">
        <v>4</v>
      </c>
      <c r="E145" s="233">
        <v>16</v>
      </c>
      <c r="F145" s="20">
        <v>160</v>
      </c>
      <c r="G145" s="79">
        <v>2.0000000000000001E-4</v>
      </c>
      <c r="H145" s="169">
        <v>15</v>
      </c>
      <c r="I145" s="281">
        <v>180</v>
      </c>
      <c r="J145" s="11">
        <v>8.5140000000000011</v>
      </c>
      <c r="K145" s="12">
        <f>J145*$K$2*((100-$K$1)/100)</f>
        <v>468.27000000000004</v>
      </c>
      <c r="L145" s="264"/>
      <c r="P145" s="168"/>
      <c r="Q145" s="168"/>
    </row>
    <row r="146" spans="1:17" ht="27.95" customHeight="1">
      <c r="A146" s="1083"/>
      <c r="B146" s="1121"/>
      <c r="C146" s="279" t="s">
        <v>781</v>
      </c>
      <c r="D146" s="415" t="s">
        <v>6</v>
      </c>
      <c r="E146" s="234">
        <v>16</v>
      </c>
      <c r="F146" s="21">
        <v>210</v>
      </c>
      <c r="G146" s="80">
        <v>1.6660000000000001E-4</v>
      </c>
      <c r="H146" s="170">
        <v>18</v>
      </c>
      <c r="I146" s="232">
        <v>108</v>
      </c>
      <c r="J146" s="15">
        <v>11.187000000000001</v>
      </c>
      <c r="K146" s="16">
        <f>J146*$K$2*((100-$K$1)/100)</f>
        <v>615.28500000000008</v>
      </c>
      <c r="L146" s="265"/>
      <c r="P146" s="168"/>
      <c r="Q146" s="168"/>
    </row>
    <row r="147" spans="1:17" ht="27.95" customHeight="1" thickBot="1">
      <c r="A147" s="1084"/>
      <c r="B147" s="1122"/>
      <c r="C147" s="276" t="s">
        <v>782</v>
      </c>
      <c r="D147" s="253" t="s">
        <v>8</v>
      </c>
      <c r="E147" s="235">
        <v>16</v>
      </c>
      <c r="F147" s="22">
        <v>240</v>
      </c>
      <c r="G147" s="81">
        <v>1.6660000000000001E-4</v>
      </c>
      <c r="H147" s="171">
        <v>18</v>
      </c>
      <c r="I147" s="268">
        <v>108</v>
      </c>
      <c r="J147" s="18">
        <v>13.816000000000003</v>
      </c>
      <c r="K147" s="19">
        <f>J147*$K$2*((100-$K$1)/100)</f>
        <v>759.88000000000011</v>
      </c>
      <c r="L147" s="266"/>
      <c r="P147" s="168"/>
      <c r="Q147" s="168"/>
    </row>
    <row r="148" spans="1:17" ht="27.95" customHeight="1">
      <c r="A148" s="1081"/>
      <c r="B148" s="1096" t="s">
        <v>169</v>
      </c>
      <c r="C148" s="274" t="s">
        <v>103</v>
      </c>
      <c r="D148" s="419" t="s">
        <v>4</v>
      </c>
      <c r="E148" s="233">
        <v>16</v>
      </c>
      <c r="F148" s="233">
        <v>180</v>
      </c>
      <c r="G148" s="79">
        <v>2.1878999999999998E-4</v>
      </c>
      <c r="H148" s="169">
        <v>15</v>
      </c>
      <c r="I148" s="281" t="s">
        <v>644</v>
      </c>
      <c r="J148" s="11">
        <v>10.065000000000001</v>
      </c>
      <c r="K148" s="12">
        <f t="shared" si="5"/>
        <v>553.57500000000005</v>
      </c>
      <c r="L148" s="264"/>
      <c r="P148" s="168"/>
      <c r="Q148" s="168"/>
    </row>
    <row r="149" spans="1:17" ht="30.95" customHeight="1">
      <c r="A149" s="1083"/>
      <c r="B149" s="1097"/>
      <c r="C149" s="279" t="s">
        <v>104</v>
      </c>
      <c r="D149" s="415" t="s">
        <v>6</v>
      </c>
      <c r="E149" s="234">
        <v>16</v>
      </c>
      <c r="F149" s="234">
        <v>265</v>
      </c>
      <c r="G149" s="80">
        <v>3.6465E-4</v>
      </c>
      <c r="H149" s="170">
        <v>9</v>
      </c>
      <c r="I149" s="232" t="s">
        <v>648</v>
      </c>
      <c r="J149" s="15">
        <v>14.751000000000001</v>
      </c>
      <c r="K149" s="16">
        <f t="shared" si="5"/>
        <v>811.30500000000006</v>
      </c>
      <c r="L149" s="265"/>
      <c r="P149" s="168"/>
      <c r="Q149" s="168"/>
    </row>
    <row r="150" spans="1:17" ht="30.95" customHeight="1">
      <c r="A150" s="1083"/>
      <c r="B150" s="1097"/>
      <c r="C150" s="279" t="s">
        <v>105</v>
      </c>
      <c r="D150" s="415" t="s">
        <v>8</v>
      </c>
      <c r="E150" s="234">
        <v>16</v>
      </c>
      <c r="F150" s="234">
        <v>365</v>
      </c>
      <c r="G150" s="80">
        <v>4.1023124999999997E-4</v>
      </c>
      <c r="H150" s="170">
        <v>8</v>
      </c>
      <c r="I150" s="232" t="s">
        <v>636</v>
      </c>
      <c r="J150" s="15">
        <v>21.989000000000001</v>
      </c>
      <c r="K150" s="16">
        <f t="shared" si="5"/>
        <v>1209.395</v>
      </c>
      <c r="L150" s="265"/>
      <c r="P150" s="168"/>
      <c r="Q150" s="168"/>
    </row>
    <row r="151" spans="1:17" ht="30.95" customHeight="1">
      <c r="A151" s="1083"/>
      <c r="B151" s="1097"/>
      <c r="C151" s="279" t="s">
        <v>106</v>
      </c>
      <c r="D151" s="415" t="s">
        <v>10</v>
      </c>
      <c r="E151" s="234">
        <v>16</v>
      </c>
      <c r="F151" s="234">
        <v>600</v>
      </c>
      <c r="G151" s="80">
        <v>1.0868E-3</v>
      </c>
      <c r="H151" s="170">
        <v>4</v>
      </c>
      <c r="I151" s="232" t="s">
        <v>638</v>
      </c>
      <c r="J151" s="15">
        <v>31.680000000000003</v>
      </c>
      <c r="K151" s="16">
        <f t="shared" si="5"/>
        <v>1742.4</v>
      </c>
      <c r="L151" s="265"/>
      <c r="P151" s="168"/>
      <c r="Q151" s="168"/>
    </row>
    <row r="152" spans="1:17" ht="23.25" customHeight="1">
      <c r="A152" s="1083"/>
      <c r="B152" s="1097"/>
      <c r="C152" s="279" t="s">
        <v>107</v>
      </c>
      <c r="D152" s="415" t="s">
        <v>12</v>
      </c>
      <c r="E152" s="234">
        <v>16</v>
      </c>
      <c r="F152" s="234">
        <v>750</v>
      </c>
      <c r="G152" s="80">
        <v>1.4490666666666667E-3</v>
      </c>
      <c r="H152" s="170">
        <v>3</v>
      </c>
      <c r="I152" s="232" t="s">
        <v>651</v>
      </c>
      <c r="J152" s="15">
        <v>41.602000000000004</v>
      </c>
      <c r="K152" s="16">
        <f t="shared" si="5"/>
        <v>2288.11</v>
      </c>
      <c r="L152" s="265"/>
      <c r="P152" s="168"/>
      <c r="Q152" s="168"/>
    </row>
    <row r="153" spans="1:17" ht="27.95" customHeight="1" thickBot="1">
      <c r="A153" s="1084"/>
      <c r="B153" s="1098"/>
      <c r="C153" s="276" t="s">
        <v>108</v>
      </c>
      <c r="D153" s="253" t="s">
        <v>14</v>
      </c>
      <c r="E153" s="235">
        <v>16</v>
      </c>
      <c r="F153" s="235">
        <v>1100</v>
      </c>
      <c r="G153" s="81">
        <v>2.1735999999999999E-3</v>
      </c>
      <c r="H153" s="171">
        <v>2</v>
      </c>
      <c r="I153" s="268" t="s">
        <v>652</v>
      </c>
      <c r="J153" s="18">
        <v>62.491000000000007</v>
      </c>
      <c r="K153" s="19">
        <f t="shared" si="5"/>
        <v>3437.0050000000006</v>
      </c>
      <c r="L153" s="266"/>
      <c r="P153" s="168"/>
      <c r="Q153" s="168"/>
    </row>
    <row r="154" spans="1:17" ht="27.95" customHeight="1" thickBot="1">
      <c r="A154" s="1091" t="s">
        <v>109</v>
      </c>
      <c r="B154" s="1092"/>
      <c r="C154" s="1092"/>
      <c r="D154" s="1092"/>
      <c r="E154" s="1092"/>
      <c r="F154" s="1092"/>
      <c r="G154" s="1092"/>
      <c r="H154" s="1092"/>
      <c r="I154" s="1092"/>
      <c r="J154" s="1092"/>
      <c r="K154" s="1094"/>
      <c r="L154" s="423"/>
      <c r="P154" s="168"/>
      <c r="Q154" s="168"/>
    </row>
    <row r="155" spans="1:17" ht="27.95" customHeight="1">
      <c r="A155" s="1081"/>
      <c r="B155" s="1096" t="s">
        <v>110</v>
      </c>
      <c r="C155" s="274" t="s">
        <v>111</v>
      </c>
      <c r="D155" s="419" t="s">
        <v>4</v>
      </c>
      <c r="E155" s="233">
        <v>16</v>
      </c>
      <c r="F155" s="20">
        <v>130</v>
      </c>
      <c r="G155" s="79">
        <v>2.0511562499999999E-4</v>
      </c>
      <c r="H155" s="169">
        <v>16</v>
      </c>
      <c r="I155" s="281" t="s">
        <v>653</v>
      </c>
      <c r="J155" s="11">
        <v>5.335</v>
      </c>
      <c r="K155" s="12">
        <f t="shared" ref="K155:K160" si="6">J155*$K$2*((100-$K$1)/100)</f>
        <v>293.42500000000001</v>
      </c>
      <c r="L155" s="264"/>
      <c r="P155" s="168"/>
      <c r="Q155" s="168"/>
    </row>
    <row r="156" spans="1:17" ht="27.95" customHeight="1">
      <c r="A156" s="1083"/>
      <c r="B156" s="1097"/>
      <c r="C156" s="279" t="s">
        <v>112</v>
      </c>
      <c r="D156" s="415" t="s">
        <v>6</v>
      </c>
      <c r="E156" s="234">
        <v>16</v>
      </c>
      <c r="F156" s="21">
        <v>200</v>
      </c>
      <c r="G156" s="80">
        <v>3.1387500000000003E-4</v>
      </c>
      <c r="H156" s="170">
        <v>8</v>
      </c>
      <c r="I156" s="232" t="s">
        <v>636</v>
      </c>
      <c r="J156" s="15">
        <v>9.229000000000001</v>
      </c>
      <c r="K156" s="16">
        <f t="shared" si="6"/>
        <v>507.59500000000003</v>
      </c>
      <c r="L156" s="265"/>
      <c r="P156" s="168"/>
      <c r="Q156" s="168"/>
    </row>
    <row r="157" spans="1:17" ht="27.95" customHeight="1">
      <c r="A157" s="1083"/>
      <c r="B157" s="1097"/>
      <c r="C157" s="279" t="s">
        <v>113</v>
      </c>
      <c r="D157" s="415" t="s">
        <v>8</v>
      </c>
      <c r="E157" s="234">
        <v>16</v>
      </c>
      <c r="F157" s="21">
        <v>290</v>
      </c>
      <c r="G157" s="80">
        <v>3.6226666666666667E-4</v>
      </c>
      <c r="H157" s="170">
        <v>12</v>
      </c>
      <c r="I157" s="232" t="s">
        <v>648</v>
      </c>
      <c r="J157" s="15">
        <v>15.565000000000001</v>
      </c>
      <c r="K157" s="16">
        <f t="shared" si="6"/>
        <v>856.07500000000005</v>
      </c>
      <c r="L157" s="265"/>
      <c r="P157" s="168"/>
      <c r="Q157" s="168"/>
    </row>
    <row r="158" spans="1:17" ht="27.95" customHeight="1">
      <c r="A158" s="1083"/>
      <c r="B158" s="1097"/>
      <c r="C158" s="279" t="s">
        <v>114</v>
      </c>
      <c r="D158" s="415" t="s">
        <v>10</v>
      </c>
      <c r="E158" s="234">
        <v>16</v>
      </c>
      <c r="F158" s="21">
        <v>560</v>
      </c>
      <c r="G158" s="80">
        <v>7.2453333333333334E-4</v>
      </c>
      <c r="H158" s="170">
        <v>6</v>
      </c>
      <c r="I158" s="232" t="s">
        <v>654</v>
      </c>
      <c r="J158" s="15">
        <v>25.3</v>
      </c>
      <c r="K158" s="16">
        <f t="shared" si="6"/>
        <v>1391.5</v>
      </c>
      <c r="L158" s="265"/>
      <c r="P158" s="168"/>
      <c r="Q158" s="168"/>
    </row>
    <row r="159" spans="1:17" ht="27.95" customHeight="1">
      <c r="A159" s="1083"/>
      <c r="B159" s="1097"/>
      <c r="C159" s="279" t="s">
        <v>115</v>
      </c>
      <c r="D159" s="415" t="s">
        <v>12</v>
      </c>
      <c r="E159" s="234">
        <v>16</v>
      </c>
      <c r="F159" s="21">
        <v>680</v>
      </c>
      <c r="G159" s="80">
        <v>1.0868E-3</v>
      </c>
      <c r="H159" s="170">
        <v>4</v>
      </c>
      <c r="I159" s="232" t="s">
        <v>638</v>
      </c>
      <c r="J159" s="15">
        <v>35.53</v>
      </c>
      <c r="K159" s="16">
        <f t="shared" si="6"/>
        <v>1954.15</v>
      </c>
      <c r="L159" s="265"/>
      <c r="P159" s="168"/>
      <c r="Q159" s="168"/>
    </row>
    <row r="160" spans="1:17" ht="27.95" customHeight="1" thickBot="1">
      <c r="A160" s="1084"/>
      <c r="B160" s="1098"/>
      <c r="C160" s="276" t="s">
        <v>116</v>
      </c>
      <c r="D160" s="253" t="s">
        <v>14</v>
      </c>
      <c r="E160" s="235">
        <v>16</v>
      </c>
      <c r="F160" s="22">
        <v>1200</v>
      </c>
      <c r="G160" s="81">
        <v>2.1735999999999999E-3</v>
      </c>
      <c r="H160" s="171">
        <v>2</v>
      </c>
      <c r="I160" s="268" t="s">
        <v>652</v>
      </c>
      <c r="J160" s="18">
        <v>55.495000000000005</v>
      </c>
      <c r="K160" s="19">
        <f t="shared" si="6"/>
        <v>3052.2250000000004</v>
      </c>
      <c r="L160" s="266"/>
      <c r="P160" s="168"/>
      <c r="Q160" s="168"/>
    </row>
    <row r="161" spans="1:17" ht="27.95" customHeight="1" thickBot="1">
      <c r="A161" s="1091" t="s">
        <v>156</v>
      </c>
      <c r="B161" s="1092"/>
      <c r="C161" s="1092"/>
      <c r="D161" s="1092"/>
      <c r="E161" s="1092"/>
      <c r="F161" s="1092"/>
      <c r="G161" s="1092"/>
      <c r="H161" s="1092"/>
      <c r="I161" s="1092"/>
      <c r="J161" s="1092"/>
      <c r="K161" s="1094"/>
      <c r="L161" s="423"/>
      <c r="P161" s="168"/>
      <c r="Q161" s="168"/>
    </row>
    <row r="162" spans="1:17" ht="27.95" customHeight="1">
      <c r="A162" s="1081"/>
      <c r="B162" s="1126" t="s">
        <v>787</v>
      </c>
      <c r="C162" s="274" t="s">
        <v>157</v>
      </c>
      <c r="D162" s="416" t="s">
        <v>158</v>
      </c>
      <c r="E162" s="233"/>
      <c r="F162" s="20">
        <v>300</v>
      </c>
      <c r="G162" s="79">
        <v>4.1849999999999998E-4</v>
      </c>
      <c r="H162" s="169">
        <v>6</v>
      </c>
      <c r="I162" s="281" t="s">
        <v>637</v>
      </c>
      <c r="J162" s="11">
        <v>17.325000000000003</v>
      </c>
      <c r="K162" s="33">
        <f>J162*$K$2*((100-$K$1)/100)</f>
        <v>952.87500000000011</v>
      </c>
      <c r="L162" s="267"/>
      <c r="P162" s="168"/>
      <c r="Q162" s="168"/>
    </row>
    <row r="163" spans="1:17" ht="27.95" customHeight="1">
      <c r="A163" s="1083"/>
      <c r="B163" s="1127"/>
      <c r="C163" s="279"/>
      <c r="D163" s="417"/>
      <c r="E163" s="234"/>
      <c r="F163" s="21"/>
      <c r="G163" s="80"/>
      <c r="H163" s="170"/>
      <c r="I163" s="232"/>
      <c r="J163" s="15"/>
      <c r="K163" s="16"/>
      <c r="L163" s="265"/>
      <c r="P163" s="168"/>
      <c r="Q163" s="168"/>
    </row>
    <row r="164" spans="1:17" ht="27.95" customHeight="1" thickBot="1">
      <c r="A164" s="1084"/>
      <c r="B164" s="1128"/>
      <c r="C164" s="276"/>
      <c r="D164" s="418"/>
      <c r="E164" s="235"/>
      <c r="F164" s="22"/>
      <c r="G164" s="81"/>
      <c r="H164" s="171"/>
      <c r="I164" s="268"/>
      <c r="J164" s="18"/>
      <c r="K164" s="19"/>
      <c r="L164" s="266"/>
      <c r="P164" s="168"/>
      <c r="Q164" s="168"/>
    </row>
    <row r="165" spans="1:17" ht="27.95" customHeight="1">
      <c r="A165" s="1081"/>
      <c r="B165" s="1126" t="s">
        <v>788</v>
      </c>
      <c r="C165" s="274" t="s">
        <v>159</v>
      </c>
      <c r="D165" s="416" t="s">
        <v>158</v>
      </c>
      <c r="E165" s="233"/>
      <c r="F165" s="20">
        <v>280</v>
      </c>
      <c r="G165" s="79">
        <v>4.1849999999999998E-4</v>
      </c>
      <c r="H165" s="169">
        <v>6</v>
      </c>
      <c r="I165" s="281" t="s">
        <v>637</v>
      </c>
      <c r="J165" s="11">
        <v>17.325000000000003</v>
      </c>
      <c r="K165" s="12">
        <f>J165*$K$2*((100-$K$1)/100)</f>
        <v>952.87500000000011</v>
      </c>
      <c r="L165" s="264"/>
      <c r="P165" s="168"/>
      <c r="Q165" s="168"/>
    </row>
    <row r="166" spans="1:17" ht="27.95" customHeight="1">
      <c r="A166" s="1083"/>
      <c r="B166" s="1127"/>
      <c r="C166" s="279"/>
      <c r="D166" s="417"/>
      <c r="E166" s="234"/>
      <c r="F166" s="21"/>
      <c r="G166" s="80"/>
      <c r="H166" s="170"/>
      <c r="I166" s="232"/>
      <c r="J166" s="15"/>
      <c r="K166" s="16"/>
      <c r="L166" s="265"/>
      <c r="P166" s="168"/>
      <c r="Q166" s="168"/>
    </row>
    <row r="167" spans="1:17" ht="27.95" customHeight="1" thickBot="1">
      <c r="A167" s="1084"/>
      <c r="B167" s="1128"/>
      <c r="C167" s="276"/>
      <c r="D167" s="418"/>
      <c r="E167" s="235"/>
      <c r="F167" s="22"/>
      <c r="G167" s="81"/>
      <c r="H167" s="171"/>
      <c r="I167" s="268"/>
      <c r="J167" s="18"/>
      <c r="K167" s="19"/>
      <c r="L167" s="266"/>
      <c r="P167" s="168"/>
      <c r="Q167" s="168"/>
    </row>
    <row r="168" spans="1:17" ht="27.95" customHeight="1">
      <c r="A168" s="1081"/>
      <c r="B168" s="1126" t="s">
        <v>1262</v>
      </c>
      <c r="C168" s="274" t="s">
        <v>160</v>
      </c>
      <c r="D168" s="416" t="s">
        <v>161</v>
      </c>
      <c r="E168" s="233"/>
      <c r="F168" s="20">
        <v>33.5</v>
      </c>
      <c r="G168" s="79">
        <v>5.0219999999999997E-5</v>
      </c>
      <c r="H168" s="169">
        <v>50</v>
      </c>
      <c r="I168" s="281" t="s">
        <v>655</v>
      </c>
      <c r="J168" s="11">
        <v>1.9800000000000002</v>
      </c>
      <c r="K168" s="12">
        <f>J168*$K$2*((100-$K$1)/100)</f>
        <v>108.9</v>
      </c>
      <c r="L168" s="264"/>
      <c r="P168" s="168"/>
      <c r="Q168" s="168"/>
    </row>
    <row r="169" spans="1:17" ht="27.95" customHeight="1">
      <c r="A169" s="1083"/>
      <c r="B169" s="1127"/>
      <c r="C169" s="127"/>
      <c r="D169" s="8"/>
      <c r="E169" s="237"/>
      <c r="F169" s="237"/>
      <c r="G169" s="80"/>
      <c r="H169" s="170"/>
      <c r="I169" s="229"/>
      <c r="J169" s="36"/>
      <c r="K169" s="37"/>
      <c r="L169" s="265"/>
      <c r="P169" s="168"/>
      <c r="Q169" s="168"/>
    </row>
    <row r="170" spans="1:17" ht="27.95" customHeight="1" thickBot="1">
      <c r="A170" s="1084"/>
      <c r="B170" s="1128"/>
      <c r="C170" s="250"/>
      <c r="D170" s="7"/>
      <c r="E170" s="238"/>
      <c r="F170" s="238"/>
      <c r="G170" s="81"/>
      <c r="H170" s="171"/>
      <c r="I170" s="277"/>
      <c r="J170" s="34"/>
      <c r="K170" s="35"/>
      <c r="L170" s="266"/>
      <c r="P170" s="168"/>
      <c r="Q170" s="168"/>
    </row>
    <row r="171" spans="1:17" ht="27.95" customHeight="1">
      <c r="A171" s="1081"/>
      <c r="B171" s="1126" t="s">
        <v>789</v>
      </c>
      <c r="C171" s="274" t="s">
        <v>791</v>
      </c>
      <c r="D171" s="416" t="s">
        <v>158</v>
      </c>
      <c r="E171" s="233"/>
      <c r="F171" s="20">
        <v>272</v>
      </c>
      <c r="G171" s="79">
        <v>4.1849999999999998E-4</v>
      </c>
      <c r="H171" s="169">
        <v>6</v>
      </c>
      <c r="I171" s="281" t="s">
        <v>637</v>
      </c>
      <c r="J171" s="11">
        <v>17.325000000000003</v>
      </c>
      <c r="K171" s="33">
        <f>J171*$K$2*((100-$K$1)/100)</f>
        <v>952.87500000000011</v>
      </c>
      <c r="L171" s="267"/>
      <c r="P171" s="168"/>
      <c r="Q171" s="168"/>
    </row>
    <row r="172" spans="1:17" ht="27.95" customHeight="1">
      <c r="A172" s="1083"/>
      <c r="B172" s="1127"/>
      <c r="C172" s="279"/>
      <c r="D172" s="417"/>
      <c r="E172" s="234"/>
      <c r="F172" s="21"/>
      <c r="G172" s="80"/>
      <c r="H172" s="170"/>
      <c r="I172" s="232"/>
      <c r="J172" s="15"/>
      <c r="K172" s="16"/>
      <c r="L172" s="265"/>
      <c r="P172" s="168"/>
      <c r="Q172" s="168"/>
    </row>
    <row r="173" spans="1:17" ht="27.95" customHeight="1" thickBot="1">
      <c r="A173" s="1084"/>
      <c r="B173" s="1128"/>
      <c r="C173" s="276"/>
      <c r="D173" s="418"/>
      <c r="E173" s="235"/>
      <c r="F173" s="22"/>
      <c r="G173" s="81"/>
      <c r="H173" s="171"/>
      <c r="I173" s="268"/>
      <c r="J173" s="18"/>
      <c r="K173" s="19"/>
      <c r="L173" s="266"/>
      <c r="P173" s="168"/>
      <c r="Q173" s="168"/>
    </row>
    <row r="174" spans="1:17" ht="27.95" customHeight="1">
      <c r="A174" s="1081"/>
      <c r="B174" s="1126" t="s">
        <v>790</v>
      </c>
      <c r="C174" s="274" t="s">
        <v>792</v>
      </c>
      <c r="D174" s="416" t="s">
        <v>158</v>
      </c>
      <c r="E174" s="233"/>
      <c r="F174" s="20">
        <v>280</v>
      </c>
      <c r="G174" s="79">
        <v>4.1849999999999998E-4</v>
      </c>
      <c r="H174" s="169">
        <v>6</v>
      </c>
      <c r="I174" s="281" t="s">
        <v>637</v>
      </c>
      <c r="J174" s="307">
        <v>17.325000000000003</v>
      </c>
      <c r="K174" s="12">
        <f>J174*$K$2*((100-$K$1)/100)</f>
        <v>952.87500000000011</v>
      </c>
      <c r="L174" s="264"/>
      <c r="P174" s="168"/>
      <c r="Q174" s="168"/>
    </row>
    <row r="175" spans="1:17" ht="27.95" customHeight="1">
      <c r="A175" s="1083"/>
      <c r="B175" s="1127"/>
      <c r="C175" s="279"/>
      <c r="D175" s="417"/>
      <c r="E175" s="234"/>
      <c r="F175" s="21"/>
      <c r="G175" s="80"/>
      <c r="H175" s="170"/>
      <c r="I175" s="232"/>
      <c r="J175" s="15"/>
      <c r="K175" s="16"/>
      <c r="L175" s="265"/>
      <c r="P175" s="168"/>
      <c r="Q175" s="168"/>
    </row>
    <row r="176" spans="1:17" ht="27.95" customHeight="1" thickBot="1">
      <c r="A176" s="1084"/>
      <c r="B176" s="1128"/>
      <c r="C176" s="276"/>
      <c r="D176" s="418"/>
      <c r="E176" s="235"/>
      <c r="F176" s="22"/>
      <c r="G176" s="81"/>
      <c r="H176" s="171"/>
      <c r="I176" s="268"/>
      <c r="J176" s="18"/>
      <c r="K176" s="19"/>
      <c r="L176" s="266"/>
      <c r="P176" s="168"/>
      <c r="Q176" s="168"/>
    </row>
    <row r="177" spans="1:17" ht="27.75" customHeight="1">
      <c r="A177" s="1081"/>
      <c r="B177" s="1126" t="s">
        <v>1263</v>
      </c>
      <c r="C177" s="274" t="s">
        <v>844</v>
      </c>
      <c r="D177" s="416" t="s">
        <v>1503</v>
      </c>
      <c r="E177" s="233"/>
      <c r="F177" s="20">
        <v>34</v>
      </c>
      <c r="G177" s="79">
        <v>5.0219999999999997E-5</v>
      </c>
      <c r="H177" s="169">
        <v>50</v>
      </c>
      <c r="I177" s="281" t="s">
        <v>655</v>
      </c>
      <c r="J177" s="11">
        <v>1.9800000000000002</v>
      </c>
      <c r="K177" s="12">
        <f>J177*$K$2*((100-$K$1)/100)</f>
        <v>108.9</v>
      </c>
      <c r="L177" s="264"/>
      <c r="P177" s="168"/>
      <c r="Q177" s="168"/>
    </row>
    <row r="178" spans="1:17" ht="27.95" customHeight="1">
      <c r="A178" s="1083"/>
      <c r="B178" s="1127"/>
      <c r="C178" s="127"/>
      <c r="D178" s="8"/>
      <c r="E178" s="237"/>
      <c r="F178" s="237"/>
      <c r="G178" s="80"/>
      <c r="H178" s="170"/>
      <c r="I178" s="229"/>
      <c r="J178" s="36"/>
      <c r="K178" s="37"/>
      <c r="L178" s="265"/>
      <c r="P178" s="168"/>
      <c r="Q178" s="168"/>
    </row>
    <row r="179" spans="1:17" ht="27.95" customHeight="1" thickBot="1">
      <c r="A179" s="1095"/>
      <c r="B179" s="1139"/>
      <c r="C179" s="124"/>
      <c r="D179" s="99"/>
      <c r="E179" s="78"/>
      <c r="F179" s="78"/>
      <c r="G179" s="80"/>
      <c r="H179" s="172"/>
      <c r="I179" s="162"/>
      <c r="J179" s="574"/>
      <c r="K179" s="65"/>
      <c r="L179" s="294"/>
      <c r="P179" s="168"/>
      <c r="Q179" s="168"/>
    </row>
    <row r="180" spans="1:17" ht="27.95" customHeight="1" thickBot="1">
      <c r="A180" s="1081"/>
      <c r="B180" s="1126" t="s">
        <v>1500</v>
      </c>
      <c r="C180" s="580" t="s">
        <v>1501</v>
      </c>
      <c r="D180" s="123" t="s">
        <v>158</v>
      </c>
      <c r="E180" s="236"/>
      <c r="F180" s="236">
        <v>108</v>
      </c>
      <c r="G180" s="84"/>
      <c r="H180" s="169">
        <v>1</v>
      </c>
      <c r="I180" s="228" t="s">
        <v>644</v>
      </c>
      <c r="J180" s="618">
        <v>7.7550000000000008</v>
      </c>
      <c r="K180" s="12">
        <f>J180*$K$2*((100-$K$1)/100)</f>
        <v>426.52500000000003</v>
      </c>
      <c r="L180" s="264"/>
      <c r="O180" s="579" t="s">
        <v>1502</v>
      </c>
      <c r="P180" s="168"/>
      <c r="Q180" s="168"/>
    </row>
    <row r="181" spans="1:17" ht="27.95" customHeight="1" thickBot="1">
      <c r="A181" s="1083"/>
      <c r="B181" s="1127"/>
      <c r="C181" s="127"/>
      <c r="D181" s="8"/>
      <c r="E181" s="237"/>
      <c r="F181" s="237"/>
      <c r="G181" s="82"/>
      <c r="H181" s="170"/>
      <c r="I181" s="229"/>
      <c r="J181" s="575"/>
      <c r="K181" s="12"/>
      <c r="L181" s="265"/>
      <c r="P181" s="168"/>
      <c r="Q181" s="168"/>
    </row>
    <row r="182" spans="1:17" ht="27.95" customHeight="1" thickBot="1">
      <c r="A182" s="1095"/>
      <c r="B182" s="1158"/>
      <c r="C182" s="798"/>
      <c r="D182" s="780"/>
      <c r="E182" s="799"/>
      <c r="F182" s="799"/>
      <c r="G182" s="800"/>
      <c r="H182" s="793"/>
      <c r="I182" s="801"/>
      <c r="J182" s="802"/>
      <c r="K182" s="12"/>
      <c r="L182" s="294"/>
      <c r="P182" s="168"/>
      <c r="Q182" s="168"/>
    </row>
    <row r="183" spans="1:17" ht="115.7" customHeight="1" thickBot="1">
      <c r="A183" s="791"/>
      <c r="B183" s="803" t="s">
        <v>1872</v>
      </c>
      <c r="C183" s="805" t="s">
        <v>1875</v>
      </c>
      <c r="D183" s="677" t="s">
        <v>1503</v>
      </c>
      <c r="E183" s="804">
        <v>10</v>
      </c>
      <c r="F183" s="804">
        <v>494</v>
      </c>
      <c r="G183" s="731"/>
      <c r="H183" s="697">
        <v>1</v>
      </c>
      <c r="I183" s="806" t="s">
        <v>658</v>
      </c>
      <c r="J183" s="807">
        <v>40.953000000000003</v>
      </c>
      <c r="K183" s="12">
        <f t="shared" ref="K183:K184" si="7">J183*$K$2*((100-$K$1)/100)</f>
        <v>2252.415</v>
      </c>
      <c r="L183" s="773"/>
      <c r="O183" s="579" t="s">
        <v>1502</v>
      </c>
      <c r="P183" s="168"/>
      <c r="Q183" s="168"/>
    </row>
    <row r="184" spans="1:17" ht="103.7" customHeight="1">
      <c r="A184" s="791"/>
      <c r="B184" s="803" t="s">
        <v>1873</v>
      </c>
      <c r="C184" s="805" t="s">
        <v>1874</v>
      </c>
      <c r="D184" s="677" t="s">
        <v>1876</v>
      </c>
      <c r="E184" s="804">
        <v>10</v>
      </c>
      <c r="F184" s="804">
        <v>351</v>
      </c>
      <c r="G184" s="731"/>
      <c r="H184" s="697">
        <v>5</v>
      </c>
      <c r="I184" s="806" t="s">
        <v>649</v>
      </c>
      <c r="J184" s="807">
        <v>10.714</v>
      </c>
      <c r="K184" s="12">
        <f t="shared" si="7"/>
        <v>589.27</v>
      </c>
      <c r="L184" s="773"/>
      <c r="O184" s="579" t="s">
        <v>1502</v>
      </c>
      <c r="P184" s="168"/>
      <c r="Q184" s="168"/>
    </row>
    <row r="185" spans="1:17" ht="27.95" customHeight="1" thickBot="1">
      <c r="A185" s="1091" t="s">
        <v>202</v>
      </c>
      <c r="B185" s="1092"/>
      <c r="C185" s="1092"/>
      <c r="D185" s="1092"/>
      <c r="E185" s="1092"/>
      <c r="F185" s="1092"/>
      <c r="G185" s="1092"/>
      <c r="H185" s="1092"/>
      <c r="I185" s="1092"/>
      <c r="J185" s="1092"/>
      <c r="K185" s="1156"/>
      <c r="L185" s="424"/>
      <c r="P185" s="168"/>
      <c r="Q185" s="168"/>
    </row>
    <row r="186" spans="1:17" ht="27.95" customHeight="1">
      <c r="A186" s="1112"/>
      <c r="B186" s="1088" t="s">
        <v>121</v>
      </c>
      <c r="C186" s="274" t="s">
        <v>122</v>
      </c>
      <c r="D186" s="419" t="s">
        <v>4</v>
      </c>
      <c r="E186" s="38">
        <v>10</v>
      </c>
      <c r="F186" s="233">
        <v>185</v>
      </c>
      <c r="G186" s="79">
        <v>3.2818499999999999E-4</v>
      </c>
      <c r="H186" s="169">
        <v>10</v>
      </c>
      <c r="I186" s="281" t="s">
        <v>635</v>
      </c>
      <c r="J186" s="11">
        <v>8.1070000000000011</v>
      </c>
      <c r="K186" s="12">
        <f>J186*$K$2*((100-$K$1)/100)</f>
        <v>445.88500000000005</v>
      </c>
      <c r="L186" s="264"/>
      <c r="P186" s="168"/>
      <c r="Q186" s="168"/>
    </row>
    <row r="187" spans="1:17" ht="27.95" customHeight="1">
      <c r="A187" s="1113"/>
      <c r="B187" s="1089"/>
      <c r="C187" s="279" t="s">
        <v>123</v>
      </c>
      <c r="D187" s="415" t="s">
        <v>6</v>
      </c>
      <c r="E187" s="39">
        <v>10</v>
      </c>
      <c r="F187" s="234">
        <v>285</v>
      </c>
      <c r="G187" s="80">
        <v>3.2818499999999999E-4</v>
      </c>
      <c r="H187" s="170">
        <v>10</v>
      </c>
      <c r="I187" s="232" t="s">
        <v>635</v>
      </c>
      <c r="J187" s="15">
        <v>11.66</v>
      </c>
      <c r="K187" s="16">
        <f>J187*$K$2*((100-$K$1)/100)</f>
        <v>641.29999999999995</v>
      </c>
      <c r="L187" s="265"/>
      <c r="P187" s="168"/>
      <c r="Q187" s="168"/>
    </row>
    <row r="188" spans="1:17" ht="27.95" customHeight="1" thickBot="1">
      <c r="A188" s="1116"/>
      <c r="B188" s="1090"/>
      <c r="C188" s="250"/>
      <c r="D188" s="7"/>
      <c r="E188" s="238"/>
      <c r="F188" s="238"/>
      <c r="G188" s="81"/>
      <c r="H188" s="171"/>
      <c r="I188" s="421"/>
      <c r="J188" s="25"/>
      <c r="K188" s="35"/>
      <c r="L188" s="266"/>
      <c r="P188" s="168"/>
      <c r="Q188" s="168"/>
    </row>
    <row r="189" spans="1:17" ht="27.95" customHeight="1">
      <c r="A189" s="1112"/>
      <c r="B189" s="1088" t="s">
        <v>124</v>
      </c>
      <c r="C189" s="274" t="s">
        <v>125</v>
      </c>
      <c r="D189" s="419" t="s">
        <v>4</v>
      </c>
      <c r="E189" s="38">
        <v>10</v>
      </c>
      <c r="F189" s="233">
        <v>190</v>
      </c>
      <c r="G189" s="79">
        <v>3.2818499999999999E-4</v>
      </c>
      <c r="H189" s="169">
        <v>10</v>
      </c>
      <c r="I189" s="281" t="s">
        <v>635</v>
      </c>
      <c r="J189" s="11">
        <v>9.3719999999999999</v>
      </c>
      <c r="K189" s="12">
        <f>J189*$K$2*((100-$K$1)/100)</f>
        <v>515.46</v>
      </c>
      <c r="L189" s="264"/>
      <c r="P189" s="168"/>
      <c r="Q189" s="168"/>
    </row>
    <row r="190" spans="1:17" ht="27.75" customHeight="1">
      <c r="A190" s="1113"/>
      <c r="B190" s="1089"/>
      <c r="C190" s="279" t="s">
        <v>1825</v>
      </c>
      <c r="D190" s="767" t="s">
        <v>1835</v>
      </c>
      <c r="E190" s="39">
        <v>10</v>
      </c>
      <c r="F190" s="234">
        <v>182</v>
      </c>
      <c r="G190" s="80"/>
      <c r="H190" s="170">
        <v>10</v>
      </c>
      <c r="I190" s="762" t="s">
        <v>635</v>
      </c>
      <c r="J190" s="15">
        <v>10.197000000000001</v>
      </c>
      <c r="K190" s="16">
        <f>J190*$K$2*((100-$K$1)/100)</f>
        <v>560.83500000000004</v>
      </c>
      <c r="L190" s="265"/>
      <c r="O190" s="579" t="s">
        <v>1502</v>
      </c>
      <c r="P190" s="168"/>
      <c r="Q190" s="168"/>
    </row>
    <row r="191" spans="1:17" ht="27.75" customHeight="1" thickBot="1">
      <c r="A191" s="1116"/>
      <c r="B191" s="1090"/>
      <c r="C191" s="276"/>
      <c r="D191" s="253"/>
      <c r="E191" s="40"/>
      <c r="F191" s="235"/>
      <c r="G191" s="81"/>
      <c r="H191" s="171"/>
      <c r="I191" s="268"/>
      <c r="J191" s="18"/>
      <c r="K191" s="19"/>
      <c r="L191" s="266"/>
      <c r="P191" s="168"/>
      <c r="Q191" s="168"/>
    </row>
    <row r="192" spans="1:17" ht="27.95" customHeight="1">
      <c r="A192" s="1112"/>
      <c r="B192" s="1088" t="s">
        <v>126</v>
      </c>
      <c r="C192" s="274" t="s">
        <v>127</v>
      </c>
      <c r="D192" s="419" t="s">
        <v>4</v>
      </c>
      <c r="E192" s="38">
        <v>10</v>
      </c>
      <c r="F192" s="233">
        <v>180</v>
      </c>
      <c r="G192" s="79">
        <v>3.2818499999999999E-4</v>
      </c>
      <c r="H192" s="169">
        <v>10</v>
      </c>
      <c r="I192" s="281" t="s">
        <v>635</v>
      </c>
      <c r="J192" s="11">
        <v>7.4250000000000007</v>
      </c>
      <c r="K192" s="12">
        <f>J192*$K$2*((100-$K$1)/100)</f>
        <v>408.37500000000006</v>
      </c>
      <c r="L192" s="264"/>
      <c r="P192" s="168"/>
      <c r="Q192" s="168"/>
    </row>
    <row r="193" spans="1:17" ht="27.95" customHeight="1">
      <c r="A193" s="1113"/>
      <c r="B193" s="1089"/>
      <c r="C193" s="279" t="s">
        <v>128</v>
      </c>
      <c r="D193" s="415" t="s">
        <v>6</v>
      </c>
      <c r="E193" s="39">
        <v>10</v>
      </c>
      <c r="F193" s="234">
        <v>265</v>
      </c>
      <c r="G193" s="80">
        <v>3.2818499999999999E-4</v>
      </c>
      <c r="H193" s="170">
        <v>10</v>
      </c>
      <c r="I193" s="232" t="s">
        <v>635</v>
      </c>
      <c r="J193" s="15">
        <v>11.198</v>
      </c>
      <c r="K193" s="16">
        <f>J193*$K$2*((100-$K$1)/100)</f>
        <v>615.89</v>
      </c>
      <c r="L193" s="265"/>
      <c r="P193" s="168"/>
      <c r="Q193" s="168"/>
    </row>
    <row r="194" spans="1:17" ht="27.95" customHeight="1" thickBot="1">
      <c r="A194" s="1116"/>
      <c r="B194" s="1090"/>
      <c r="C194" s="250"/>
      <c r="D194" s="7"/>
      <c r="E194" s="238"/>
      <c r="F194" s="238"/>
      <c r="G194" s="81"/>
      <c r="H194" s="171"/>
      <c r="I194" s="421"/>
      <c r="J194" s="25"/>
      <c r="K194" s="19"/>
      <c r="L194" s="266"/>
      <c r="P194" s="168"/>
      <c r="Q194" s="168"/>
    </row>
    <row r="195" spans="1:17" ht="27.95" customHeight="1">
      <c r="A195" s="1112"/>
      <c r="B195" s="1088" t="s">
        <v>129</v>
      </c>
      <c r="C195" s="274" t="s">
        <v>130</v>
      </c>
      <c r="D195" s="419" t="s">
        <v>4</v>
      </c>
      <c r="E195" s="38">
        <v>10</v>
      </c>
      <c r="F195" s="233">
        <v>185</v>
      </c>
      <c r="G195" s="79">
        <v>3.2818499999999999E-4</v>
      </c>
      <c r="H195" s="169">
        <v>10</v>
      </c>
      <c r="I195" s="281" t="s">
        <v>635</v>
      </c>
      <c r="J195" s="11">
        <v>7.9420000000000002</v>
      </c>
      <c r="K195" s="12">
        <f>J195*$K$2*((100-$K$1)/100)</f>
        <v>436.81</v>
      </c>
      <c r="L195" s="264"/>
      <c r="P195" s="168"/>
      <c r="Q195" s="168"/>
    </row>
    <row r="196" spans="1:17" ht="27.95" customHeight="1">
      <c r="A196" s="1113"/>
      <c r="B196" s="1089"/>
      <c r="C196" s="279" t="s">
        <v>1826</v>
      </c>
      <c r="D196" s="767" t="s">
        <v>1835</v>
      </c>
      <c r="E196" s="39">
        <v>10</v>
      </c>
      <c r="F196" s="234">
        <v>172.75</v>
      </c>
      <c r="G196" s="80"/>
      <c r="H196" s="170">
        <v>10</v>
      </c>
      <c r="I196" s="762" t="s">
        <v>635</v>
      </c>
      <c r="J196" s="15">
        <v>8.9650000000000016</v>
      </c>
      <c r="K196" s="16">
        <f>J196*$K$2*((100-$K$1)/100)</f>
        <v>493.0750000000001</v>
      </c>
      <c r="L196" s="265"/>
      <c r="O196" s="579" t="s">
        <v>1502</v>
      </c>
      <c r="P196" s="168"/>
      <c r="Q196" s="168"/>
    </row>
    <row r="197" spans="1:17" ht="27.95" customHeight="1" thickBot="1">
      <c r="A197" s="1116"/>
      <c r="B197" s="1090"/>
      <c r="C197" s="276"/>
      <c r="D197" s="253"/>
      <c r="E197" s="40"/>
      <c r="F197" s="235"/>
      <c r="G197" s="81"/>
      <c r="H197" s="171"/>
      <c r="I197" s="268"/>
      <c r="J197" s="18"/>
      <c r="K197" s="19"/>
      <c r="L197" s="266"/>
      <c r="P197" s="168"/>
      <c r="Q197" s="168"/>
    </row>
    <row r="198" spans="1:17" ht="27.95" customHeight="1">
      <c r="A198" s="1112"/>
      <c r="B198" s="1129" t="s">
        <v>131</v>
      </c>
      <c r="C198" s="274" t="s">
        <v>132</v>
      </c>
      <c r="D198" s="419" t="s">
        <v>4</v>
      </c>
      <c r="E198" s="38">
        <v>10</v>
      </c>
      <c r="F198" s="233">
        <v>160</v>
      </c>
      <c r="G198" s="79">
        <v>3.2818499999999999E-4</v>
      </c>
      <c r="H198" s="169">
        <v>10</v>
      </c>
      <c r="I198" s="281" t="s">
        <v>635</v>
      </c>
      <c r="J198" s="11">
        <v>7.5900000000000007</v>
      </c>
      <c r="K198" s="12">
        <f>J198*$K$2*((100-$K$1)/100)</f>
        <v>417.45000000000005</v>
      </c>
      <c r="L198" s="264"/>
      <c r="P198" s="168"/>
      <c r="Q198" s="168"/>
    </row>
    <row r="199" spans="1:17" ht="27.95" customHeight="1">
      <c r="A199" s="1113"/>
      <c r="B199" s="1130"/>
      <c r="C199" s="279" t="s">
        <v>133</v>
      </c>
      <c r="D199" s="415" t="s">
        <v>6</v>
      </c>
      <c r="E199" s="39">
        <v>10</v>
      </c>
      <c r="F199" s="234">
        <v>255</v>
      </c>
      <c r="G199" s="80">
        <v>3.2818499999999999E-4</v>
      </c>
      <c r="H199" s="170">
        <v>10</v>
      </c>
      <c r="I199" s="232" t="s">
        <v>635</v>
      </c>
      <c r="J199" s="15">
        <v>11.055000000000001</v>
      </c>
      <c r="K199" s="16">
        <f>J199*$K$2*((100-$K$1)/100)</f>
        <v>608.02500000000009</v>
      </c>
      <c r="L199" s="265"/>
      <c r="P199" s="168"/>
      <c r="Q199" s="168"/>
    </row>
    <row r="200" spans="1:17" ht="27.95" customHeight="1" thickBot="1">
      <c r="A200" s="1116"/>
      <c r="B200" s="1131"/>
      <c r="C200" s="250"/>
      <c r="D200" s="7"/>
      <c r="E200" s="238"/>
      <c r="F200" s="238"/>
      <c r="G200" s="81"/>
      <c r="H200" s="171"/>
      <c r="I200" s="421"/>
      <c r="J200" s="25"/>
      <c r="K200" s="35"/>
      <c r="L200" s="266"/>
      <c r="P200" s="168"/>
      <c r="Q200" s="168"/>
    </row>
    <row r="201" spans="1:17" ht="27.95" customHeight="1">
      <c r="A201" s="1112"/>
      <c r="B201" s="1088" t="s">
        <v>134</v>
      </c>
      <c r="C201" s="274" t="s">
        <v>135</v>
      </c>
      <c r="D201" s="419" t="s">
        <v>4</v>
      </c>
      <c r="E201" s="38">
        <v>10</v>
      </c>
      <c r="F201" s="233">
        <v>165</v>
      </c>
      <c r="G201" s="79">
        <v>3.2818499999999999E-4</v>
      </c>
      <c r="H201" s="169">
        <v>10</v>
      </c>
      <c r="I201" s="281" t="s">
        <v>635</v>
      </c>
      <c r="J201" s="11">
        <v>8.4809999999999999</v>
      </c>
      <c r="K201" s="12">
        <f>J201*$K$2*((100-$K$1)/100)</f>
        <v>466.45499999999998</v>
      </c>
      <c r="L201" s="264"/>
      <c r="P201" s="168"/>
      <c r="Q201" s="168"/>
    </row>
    <row r="202" spans="1:17" ht="27.95" customHeight="1">
      <c r="A202" s="1113"/>
      <c r="B202" s="1089"/>
      <c r="C202" s="279" t="s">
        <v>1827</v>
      </c>
      <c r="D202" s="767" t="s">
        <v>1835</v>
      </c>
      <c r="E202" s="39">
        <v>10</v>
      </c>
      <c r="F202" s="234">
        <v>165</v>
      </c>
      <c r="G202" s="80"/>
      <c r="H202" s="170">
        <v>10</v>
      </c>
      <c r="I202" s="762" t="s">
        <v>635</v>
      </c>
      <c r="J202" s="15">
        <v>8.6790000000000003</v>
      </c>
      <c r="K202" s="16">
        <f>J202*$K$2*((100-$K$1)/100)</f>
        <v>477.34500000000003</v>
      </c>
      <c r="L202" s="265"/>
      <c r="O202" s="579" t="s">
        <v>1502</v>
      </c>
      <c r="P202" s="168"/>
      <c r="Q202" s="168"/>
    </row>
    <row r="203" spans="1:17" ht="27.95" customHeight="1" thickBot="1">
      <c r="A203" s="1116"/>
      <c r="B203" s="1090"/>
      <c r="C203" s="276"/>
      <c r="D203" s="253"/>
      <c r="E203" s="40"/>
      <c r="F203" s="235"/>
      <c r="G203" s="81"/>
      <c r="H203" s="171"/>
      <c r="I203" s="268"/>
      <c r="J203" s="18"/>
      <c r="K203" s="19"/>
      <c r="L203" s="266"/>
      <c r="P203" s="168"/>
      <c r="Q203" s="168"/>
    </row>
    <row r="204" spans="1:17" ht="27.95" customHeight="1">
      <c r="A204" s="1112"/>
      <c r="B204" s="1088" t="s">
        <v>136</v>
      </c>
      <c r="C204" s="274" t="s">
        <v>137</v>
      </c>
      <c r="D204" s="419" t="s">
        <v>4</v>
      </c>
      <c r="E204" s="38">
        <v>10</v>
      </c>
      <c r="F204" s="233">
        <v>155</v>
      </c>
      <c r="G204" s="79">
        <v>3.2818499999999999E-4</v>
      </c>
      <c r="H204" s="169">
        <v>10</v>
      </c>
      <c r="I204" s="281" t="s">
        <v>635</v>
      </c>
      <c r="J204" s="11">
        <v>6.9080000000000013</v>
      </c>
      <c r="K204" s="12">
        <f>J204*$K$2*((100-$K$1)/100)</f>
        <v>379.94000000000005</v>
      </c>
      <c r="L204" s="264"/>
      <c r="P204" s="168"/>
      <c r="Q204" s="168"/>
    </row>
    <row r="205" spans="1:17" ht="27.95" customHeight="1">
      <c r="A205" s="1113"/>
      <c r="B205" s="1089"/>
      <c r="C205" s="279" t="s">
        <v>138</v>
      </c>
      <c r="D205" s="415" t="s">
        <v>6</v>
      </c>
      <c r="E205" s="39">
        <v>10</v>
      </c>
      <c r="F205" s="234">
        <v>235</v>
      </c>
      <c r="G205" s="80">
        <v>3.2818499999999999E-4</v>
      </c>
      <c r="H205" s="170">
        <v>10</v>
      </c>
      <c r="I205" s="232" t="s">
        <v>635</v>
      </c>
      <c r="J205" s="15">
        <v>10.967000000000002</v>
      </c>
      <c r="K205" s="16">
        <f>J205*$K$2*((100-$K$1)/100)</f>
        <v>603.18500000000017</v>
      </c>
      <c r="L205" s="265"/>
      <c r="P205" s="168"/>
      <c r="Q205" s="168"/>
    </row>
    <row r="206" spans="1:17" ht="27.95" customHeight="1" thickBot="1">
      <c r="A206" s="1116"/>
      <c r="B206" s="1090"/>
      <c r="C206" s="276"/>
      <c r="D206" s="253"/>
      <c r="E206" s="40"/>
      <c r="F206" s="235"/>
      <c r="G206" s="81"/>
      <c r="H206" s="171"/>
      <c r="I206" s="268"/>
      <c r="J206" s="18"/>
      <c r="K206" s="19"/>
      <c r="L206" s="266"/>
      <c r="P206" s="168"/>
      <c r="Q206" s="168"/>
    </row>
    <row r="207" spans="1:17" ht="27.95" customHeight="1">
      <c r="A207" s="1112"/>
      <c r="B207" s="1088" t="s">
        <v>139</v>
      </c>
      <c r="C207" s="274" t="s">
        <v>140</v>
      </c>
      <c r="D207" s="419" t="s">
        <v>4</v>
      </c>
      <c r="E207" s="38">
        <v>10</v>
      </c>
      <c r="F207" s="233">
        <v>160</v>
      </c>
      <c r="G207" s="79">
        <v>3.2818499999999999E-4</v>
      </c>
      <c r="H207" s="169">
        <v>10</v>
      </c>
      <c r="I207" s="281" t="s">
        <v>635</v>
      </c>
      <c r="J207" s="11">
        <v>7.8320000000000007</v>
      </c>
      <c r="K207" s="12">
        <f>J207*$K$2*((100-$K$1)/100)</f>
        <v>430.76000000000005</v>
      </c>
      <c r="L207" s="264"/>
      <c r="P207" s="168"/>
      <c r="Q207" s="168"/>
    </row>
    <row r="208" spans="1:17" ht="27.95" customHeight="1">
      <c r="A208" s="1113"/>
      <c r="B208" s="1089"/>
      <c r="C208" s="127" t="s">
        <v>1828</v>
      </c>
      <c r="D208" s="776" t="s">
        <v>1836</v>
      </c>
      <c r="E208" s="237">
        <v>10</v>
      </c>
      <c r="F208" s="237">
        <v>156</v>
      </c>
      <c r="G208" s="80"/>
      <c r="H208" s="170">
        <v>10</v>
      </c>
      <c r="I208" s="763">
        <v>80</v>
      </c>
      <c r="J208" s="30">
        <v>8.0850000000000009</v>
      </c>
      <c r="K208" s="31">
        <f>J208*$K$2*((100-$K$1)/100)</f>
        <v>444.67500000000007</v>
      </c>
      <c r="L208" s="265"/>
      <c r="O208" s="579" t="s">
        <v>1502</v>
      </c>
      <c r="P208" s="168"/>
      <c r="Q208" s="168"/>
    </row>
    <row r="209" spans="1:17" ht="27.95" customHeight="1" thickBot="1">
      <c r="A209" s="1116"/>
      <c r="B209" s="1090"/>
      <c r="C209" s="250"/>
      <c r="D209" s="7"/>
      <c r="E209" s="238"/>
      <c r="F209" s="238"/>
      <c r="G209" s="81"/>
      <c r="H209" s="171"/>
      <c r="I209" s="421"/>
      <c r="J209" s="25"/>
      <c r="K209" s="35"/>
      <c r="L209" s="266"/>
      <c r="P209" s="168"/>
      <c r="Q209" s="168"/>
    </row>
    <row r="210" spans="1:17" ht="27.95" customHeight="1" thickBot="1">
      <c r="A210" s="1091" t="s">
        <v>177</v>
      </c>
      <c r="B210" s="1092"/>
      <c r="C210" s="1092"/>
      <c r="D210" s="1092"/>
      <c r="E210" s="1092"/>
      <c r="F210" s="1092"/>
      <c r="G210" s="1092"/>
      <c r="H210" s="1092"/>
      <c r="I210" s="1092"/>
      <c r="J210" s="1092"/>
      <c r="K210" s="1094"/>
      <c r="L210" s="423"/>
      <c r="P210" s="168"/>
      <c r="Q210" s="168"/>
    </row>
    <row r="211" spans="1:17" ht="27.95" customHeight="1">
      <c r="A211" s="1135"/>
      <c r="B211" s="1132" t="s">
        <v>141</v>
      </c>
      <c r="C211" s="274" t="s">
        <v>142</v>
      </c>
      <c r="D211" s="1" t="s">
        <v>143</v>
      </c>
      <c r="E211" s="3"/>
      <c r="F211" s="3">
        <v>131</v>
      </c>
      <c r="G211" s="79">
        <v>4.3757999999999997E-4</v>
      </c>
      <c r="H211" s="169">
        <v>1</v>
      </c>
      <c r="I211" s="281" t="s">
        <v>646</v>
      </c>
      <c r="J211" s="307">
        <v>9.8120000000000012</v>
      </c>
      <c r="K211" s="68">
        <f>J211*$K$2*((100-$K$1)/100)</f>
        <v>539.66000000000008</v>
      </c>
      <c r="L211" s="264"/>
      <c r="P211" s="168"/>
      <c r="Q211" s="168"/>
    </row>
    <row r="212" spans="1:17" ht="27.95" customHeight="1">
      <c r="A212" s="1136"/>
      <c r="B212" s="1133"/>
      <c r="C212" s="127"/>
      <c r="D212" s="8"/>
      <c r="E212" s="237"/>
      <c r="F212" s="237"/>
      <c r="G212" s="80"/>
      <c r="H212" s="170"/>
      <c r="I212" s="420"/>
      <c r="J212" s="36"/>
      <c r="K212" s="75"/>
      <c r="L212" s="265"/>
      <c r="P212" s="168"/>
      <c r="Q212" s="168"/>
    </row>
    <row r="213" spans="1:17" ht="27.95" customHeight="1" thickBot="1">
      <c r="A213" s="1137"/>
      <c r="B213" s="1134"/>
      <c r="C213" s="124"/>
      <c r="D213" s="99"/>
      <c r="E213" s="78"/>
      <c r="F213" s="78"/>
      <c r="G213" s="80"/>
      <c r="H213" s="172"/>
      <c r="I213" s="224"/>
      <c r="J213" s="574"/>
      <c r="K213" s="77"/>
      <c r="L213" s="294"/>
      <c r="P213" s="168"/>
      <c r="Q213" s="168"/>
    </row>
    <row r="214" spans="1:17" ht="27.95" customHeight="1">
      <c r="A214" s="1143"/>
      <c r="B214" s="1140" t="s">
        <v>1504</v>
      </c>
      <c r="C214" s="126" t="s">
        <v>1505</v>
      </c>
      <c r="D214" s="123"/>
      <c r="E214" s="236"/>
      <c r="F214" s="236"/>
      <c r="G214" s="84">
        <v>4.3757999999999997E-4</v>
      </c>
      <c r="H214" s="169">
        <v>1</v>
      </c>
      <c r="I214" s="582">
        <v>60</v>
      </c>
      <c r="J214" s="307">
        <v>10.472</v>
      </c>
      <c r="K214" s="583">
        <f>J214*$K$2*((100-$K$1)/100)</f>
        <v>575.95999999999992</v>
      </c>
      <c r="L214" s="264"/>
      <c r="O214" s="579" t="s">
        <v>1502</v>
      </c>
      <c r="P214" s="168"/>
      <c r="Q214" s="168"/>
    </row>
    <row r="215" spans="1:17" ht="27.95" customHeight="1">
      <c r="A215" s="1144"/>
      <c r="B215" s="1141"/>
      <c r="C215" s="127"/>
      <c r="D215" s="8"/>
      <c r="E215" s="237"/>
      <c r="F215" s="237"/>
      <c r="G215" s="82"/>
      <c r="H215" s="170"/>
      <c r="I215" s="553"/>
      <c r="J215" s="575"/>
      <c r="K215" s="576"/>
      <c r="L215" s="265"/>
      <c r="P215" s="168"/>
      <c r="Q215" s="168"/>
    </row>
    <row r="216" spans="1:17" ht="27.95" customHeight="1" thickBot="1">
      <c r="A216" s="1145"/>
      <c r="B216" s="1142"/>
      <c r="C216" s="250"/>
      <c r="D216" s="7"/>
      <c r="E216" s="238"/>
      <c r="F216" s="238"/>
      <c r="G216" s="83"/>
      <c r="H216" s="171"/>
      <c r="I216" s="554"/>
      <c r="J216" s="577"/>
      <c r="K216" s="578"/>
      <c r="L216" s="266"/>
      <c r="P216" s="168"/>
      <c r="Q216" s="168"/>
    </row>
    <row r="217" spans="1:17" ht="30.75" customHeight="1">
      <c r="A217" s="1138"/>
      <c r="B217" s="1166" t="s">
        <v>147</v>
      </c>
      <c r="C217" s="27" t="s">
        <v>148</v>
      </c>
      <c r="D217" s="2" t="s">
        <v>4</v>
      </c>
      <c r="E217" s="581">
        <v>10</v>
      </c>
      <c r="F217" s="581">
        <v>211.87</v>
      </c>
      <c r="G217" s="80">
        <v>3.2818499999999999E-4</v>
      </c>
      <c r="H217" s="174">
        <v>10</v>
      </c>
      <c r="I217" s="211" t="s">
        <v>635</v>
      </c>
      <c r="J217" s="325">
        <v>12.353000000000002</v>
      </c>
      <c r="K217" s="114">
        <f>J217*$K$2*((100-$K$1)/100)</f>
        <v>679.41500000000008</v>
      </c>
      <c r="L217" s="267"/>
      <c r="P217" s="168"/>
      <c r="Q217" s="168"/>
    </row>
    <row r="218" spans="1:17" ht="27.95" customHeight="1">
      <c r="A218" s="1113"/>
      <c r="B218" s="1089"/>
      <c r="C218" s="279" t="s">
        <v>149</v>
      </c>
      <c r="D218" s="415" t="s">
        <v>6</v>
      </c>
      <c r="E218" s="39">
        <v>10</v>
      </c>
      <c r="F218" s="39">
        <v>334.40800000000002</v>
      </c>
      <c r="G218" s="80">
        <v>4.1023124999999997E-4</v>
      </c>
      <c r="H218" s="170">
        <v>8</v>
      </c>
      <c r="I218" s="232" t="s">
        <v>636</v>
      </c>
      <c r="J218" s="15">
        <v>16.170000000000002</v>
      </c>
      <c r="K218" s="69">
        <f>J218*$K$2*((100-$K$1)/100)</f>
        <v>889.35000000000014</v>
      </c>
      <c r="L218" s="265"/>
      <c r="P218" s="168"/>
      <c r="Q218" s="168"/>
    </row>
    <row r="219" spans="1:17" ht="27.95" customHeight="1" thickBot="1">
      <c r="A219" s="1116"/>
      <c r="B219" s="1090"/>
      <c r="C219" s="276"/>
      <c r="D219" s="253"/>
      <c r="E219" s="40"/>
      <c r="F219" s="40"/>
      <c r="G219" s="81"/>
      <c r="H219" s="171"/>
      <c r="I219" s="268"/>
      <c r="J219" s="18"/>
      <c r="K219" s="70"/>
      <c r="L219" s="266"/>
      <c r="P219" s="168"/>
      <c r="Q219" s="168"/>
    </row>
    <row r="220" spans="1:17" ht="27.95" customHeight="1">
      <c r="A220" s="1112"/>
      <c r="B220" s="1088" t="s">
        <v>144</v>
      </c>
      <c r="C220" s="274" t="s">
        <v>145</v>
      </c>
      <c r="D220" s="419" t="s">
        <v>4</v>
      </c>
      <c r="E220" s="38">
        <v>10</v>
      </c>
      <c r="F220" s="38">
        <v>224.42600000000002</v>
      </c>
      <c r="G220" s="79">
        <v>4.1023124999999997E-4</v>
      </c>
      <c r="H220" s="169">
        <v>8</v>
      </c>
      <c r="I220" s="281" t="s">
        <v>636</v>
      </c>
      <c r="J220" s="11">
        <v>13.244</v>
      </c>
      <c r="K220" s="68">
        <f>J220*$K$2*((100-$K$1)/100)</f>
        <v>728.42</v>
      </c>
      <c r="L220" s="264"/>
      <c r="P220" s="168"/>
      <c r="Q220" s="168"/>
    </row>
    <row r="221" spans="1:17" ht="27.95" customHeight="1">
      <c r="A221" s="1113"/>
      <c r="B221" s="1089"/>
      <c r="C221" s="279" t="s">
        <v>146</v>
      </c>
      <c r="D221" s="415" t="s">
        <v>6</v>
      </c>
      <c r="E221" s="39">
        <v>10</v>
      </c>
      <c r="F221" s="39">
        <v>343.65700000000004</v>
      </c>
      <c r="G221" s="80">
        <v>5.46975E-4</v>
      </c>
      <c r="H221" s="170">
        <v>6</v>
      </c>
      <c r="I221" s="232" t="s">
        <v>637</v>
      </c>
      <c r="J221" s="15">
        <v>16.863000000000003</v>
      </c>
      <c r="K221" s="69">
        <f>J221*$K$2*((100-$K$1)/100)</f>
        <v>927.46500000000015</v>
      </c>
      <c r="L221" s="265"/>
      <c r="P221" s="168"/>
      <c r="Q221" s="168"/>
    </row>
    <row r="222" spans="1:17" ht="27.95" customHeight="1" thickBot="1">
      <c r="A222" s="1116"/>
      <c r="B222" s="1090"/>
      <c r="C222" s="276"/>
      <c r="D222" s="253"/>
      <c r="E222" s="40"/>
      <c r="F222" s="40"/>
      <c r="G222" s="81"/>
      <c r="H222" s="171"/>
      <c r="I222" s="268"/>
      <c r="J222" s="18"/>
      <c r="K222" s="70"/>
      <c r="L222" s="266"/>
      <c r="P222" s="168"/>
      <c r="Q222" s="168"/>
    </row>
    <row r="223" spans="1:17" ht="27.95" customHeight="1">
      <c r="A223" s="1112"/>
      <c r="B223" s="1088" t="s">
        <v>153</v>
      </c>
      <c r="C223" s="274" t="s">
        <v>154</v>
      </c>
      <c r="D223" s="419" t="s">
        <v>4</v>
      </c>
      <c r="E223" s="38">
        <v>10</v>
      </c>
      <c r="F223" s="38">
        <v>220</v>
      </c>
      <c r="G223" s="79">
        <v>3.2818499999999999E-4</v>
      </c>
      <c r="H223" s="169">
        <v>10</v>
      </c>
      <c r="I223" s="281" t="s">
        <v>635</v>
      </c>
      <c r="J223" s="11">
        <v>13.530000000000001</v>
      </c>
      <c r="K223" s="68">
        <f t="shared" ref="K223:K228" si="8">J223*$K$2*((100-$K$1)/100)</f>
        <v>744.15000000000009</v>
      </c>
      <c r="L223" s="264"/>
      <c r="P223" s="168"/>
      <c r="Q223" s="168"/>
    </row>
    <row r="224" spans="1:17" ht="27.95" customHeight="1">
      <c r="A224" s="1113"/>
      <c r="B224" s="1089"/>
      <c r="C224" s="279" t="s">
        <v>155</v>
      </c>
      <c r="D224" s="415" t="s">
        <v>6</v>
      </c>
      <c r="E224" s="39">
        <v>10</v>
      </c>
      <c r="F224" s="39">
        <v>335</v>
      </c>
      <c r="G224" s="80">
        <v>4.1023124999999997E-4</v>
      </c>
      <c r="H224" s="170">
        <v>8</v>
      </c>
      <c r="I224" s="232" t="s">
        <v>636</v>
      </c>
      <c r="J224" s="130">
        <v>17.16</v>
      </c>
      <c r="K224" s="69">
        <f t="shared" si="8"/>
        <v>943.8</v>
      </c>
      <c r="L224" s="265"/>
      <c r="P224" s="168"/>
      <c r="Q224" s="168"/>
    </row>
    <row r="225" spans="1:17" ht="27.95" customHeight="1" thickBot="1">
      <c r="A225" s="1116"/>
      <c r="B225" s="1090"/>
      <c r="C225" s="250" t="s">
        <v>1830</v>
      </c>
      <c r="D225" s="775" t="s">
        <v>1835</v>
      </c>
      <c r="E225" s="238">
        <v>10</v>
      </c>
      <c r="F225" s="238">
        <v>212.8</v>
      </c>
      <c r="G225" s="81"/>
      <c r="H225" s="194">
        <v>10</v>
      </c>
      <c r="I225" s="765">
        <v>80</v>
      </c>
      <c r="J225" s="25">
        <v>13.838000000000001</v>
      </c>
      <c r="K225" s="764">
        <f t="shared" si="8"/>
        <v>761.09</v>
      </c>
      <c r="L225" s="294"/>
      <c r="O225" s="579" t="s">
        <v>1502</v>
      </c>
      <c r="P225" s="168"/>
      <c r="Q225" s="168"/>
    </row>
    <row r="226" spans="1:17" ht="27.95" customHeight="1">
      <c r="A226" s="1112"/>
      <c r="B226" s="1088" t="s">
        <v>150</v>
      </c>
      <c r="C226" s="274" t="s">
        <v>151</v>
      </c>
      <c r="D226" s="419" t="s">
        <v>4</v>
      </c>
      <c r="E226" s="38">
        <v>10</v>
      </c>
      <c r="F226" s="38">
        <v>232</v>
      </c>
      <c r="G226" s="79">
        <v>4.1023124999999997E-4</v>
      </c>
      <c r="H226" s="169">
        <v>8</v>
      </c>
      <c r="I226" s="281" t="s">
        <v>636</v>
      </c>
      <c r="J226" s="11">
        <v>14.190000000000001</v>
      </c>
      <c r="K226" s="68">
        <f t="shared" si="8"/>
        <v>780.45</v>
      </c>
      <c r="L226" s="264"/>
      <c r="P226" s="168"/>
      <c r="Q226" s="168"/>
    </row>
    <row r="227" spans="1:17" ht="27.95" customHeight="1">
      <c r="A227" s="1113"/>
      <c r="B227" s="1089"/>
      <c r="C227" s="279" t="s">
        <v>152</v>
      </c>
      <c r="D227" s="415" t="s">
        <v>6</v>
      </c>
      <c r="E227" s="39">
        <v>10</v>
      </c>
      <c r="F227" s="39">
        <v>345</v>
      </c>
      <c r="G227" s="80">
        <v>5.46975E-4</v>
      </c>
      <c r="H227" s="170">
        <v>6</v>
      </c>
      <c r="I227" s="232" t="s">
        <v>637</v>
      </c>
      <c r="J227" s="15">
        <v>17.908000000000001</v>
      </c>
      <c r="K227" s="69">
        <f t="shared" si="8"/>
        <v>984.94</v>
      </c>
      <c r="L227" s="265"/>
      <c r="P227" s="168"/>
      <c r="Q227" s="168"/>
    </row>
    <row r="228" spans="1:17" ht="27.95" customHeight="1" thickBot="1">
      <c r="A228" s="1116"/>
      <c r="B228" s="1090"/>
      <c r="C228" s="276" t="s">
        <v>1829</v>
      </c>
      <c r="D228" s="253" t="s">
        <v>1836</v>
      </c>
      <c r="E228" s="40">
        <v>10</v>
      </c>
      <c r="F228" s="40">
        <v>236.68</v>
      </c>
      <c r="G228" s="81"/>
      <c r="H228" s="194">
        <v>8</v>
      </c>
      <c r="I228" s="766" t="s">
        <v>636</v>
      </c>
      <c r="J228" s="18">
        <v>14.685</v>
      </c>
      <c r="K228" s="70">
        <f t="shared" si="8"/>
        <v>807.67500000000007</v>
      </c>
      <c r="L228" s="266"/>
      <c r="O228" s="579" t="s">
        <v>1502</v>
      </c>
      <c r="P228" s="168"/>
      <c r="Q228" s="168"/>
    </row>
    <row r="229" spans="1:17" ht="27.95" customHeight="1" thickBot="1">
      <c r="A229" s="1091" t="s">
        <v>182</v>
      </c>
      <c r="B229" s="1092"/>
      <c r="C229" s="1092"/>
      <c r="D229" s="1092"/>
      <c r="E229" s="1092"/>
      <c r="F229" s="1092"/>
      <c r="G229" s="1092"/>
      <c r="H229" s="1092"/>
      <c r="I229" s="1092"/>
      <c r="J229" s="1092"/>
      <c r="K229" s="1073"/>
      <c r="L229" s="425"/>
      <c r="P229" s="168"/>
      <c r="Q229" s="168"/>
    </row>
    <row r="230" spans="1:17" ht="27.95" customHeight="1">
      <c r="A230" s="1081"/>
      <c r="B230" s="1233" t="s">
        <v>183</v>
      </c>
      <c r="C230" s="274" t="s">
        <v>118</v>
      </c>
      <c r="D230" s="419" t="s">
        <v>4</v>
      </c>
      <c r="E230" s="233"/>
      <c r="F230" s="20">
        <v>363</v>
      </c>
      <c r="G230" s="84">
        <v>3.003E-3</v>
      </c>
      <c r="H230" s="169">
        <v>1</v>
      </c>
      <c r="I230" s="281" t="s">
        <v>639</v>
      </c>
      <c r="J230" s="11">
        <v>25.3</v>
      </c>
      <c r="K230" s="12">
        <f t="shared" ref="K230:K237" si="9">J230*$K$2*((100-$K$1)/100)</f>
        <v>1391.5</v>
      </c>
      <c r="L230" s="264"/>
      <c r="P230" s="168"/>
      <c r="Q230" s="168"/>
    </row>
    <row r="231" spans="1:17" ht="27.95" customHeight="1">
      <c r="A231" s="1083"/>
      <c r="B231" s="1231"/>
      <c r="C231" s="279"/>
      <c r="D231" s="415"/>
      <c r="E231" s="234"/>
      <c r="F231" s="21"/>
      <c r="G231" s="82">
        <v>3.003E-3</v>
      </c>
      <c r="H231" s="170"/>
      <c r="I231" s="232"/>
      <c r="J231" s="15"/>
      <c r="K231" s="16"/>
      <c r="L231" s="265"/>
      <c r="P231" s="168"/>
      <c r="Q231" s="168"/>
    </row>
    <row r="232" spans="1:17" ht="27.95" customHeight="1">
      <c r="A232" s="1083"/>
      <c r="B232" s="1231" t="s">
        <v>184</v>
      </c>
      <c r="C232" s="279" t="s">
        <v>120</v>
      </c>
      <c r="D232" s="415" t="s">
        <v>4</v>
      </c>
      <c r="E232" s="234"/>
      <c r="F232" s="21">
        <v>351</v>
      </c>
      <c r="G232" s="82">
        <v>3.003E-3</v>
      </c>
      <c r="H232" s="170">
        <v>1</v>
      </c>
      <c r="I232" s="232" t="s">
        <v>639</v>
      </c>
      <c r="J232" s="15">
        <v>24.914999999999999</v>
      </c>
      <c r="K232" s="16">
        <f t="shared" si="9"/>
        <v>1370.325</v>
      </c>
      <c r="L232" s="265"/>
      <c r="P232" s="168"/>
      <c r="Q232" s="168"/>
    </row>
    <row r="233" spans="1:17" ht="27.95" customHeight="1" thickBot="1">
      <c r="A233" s="1095"/>
      <c r="B233" s="1234"/>
      <c r="C233" s="62"/>
      <c r="D233" s="63"/>
      <c r="E233" s="115"/>
      <c r="F233" s="64"/>
      <c r="G233" s="111">
        <v>3.003E-3</v>
      </c>
      <c r="H233" s="172"/>
      <c r="I233" s="155"/>
      <c r="J233" s="130"/>
      <c r="K233" s="131"/>
      <c r="L233" s="294"/>
      <c r="P233" s="168"/>
      <c r="Q233" s="168"/>
    </row>
    <row r="234" spans="1:17" ht="27.95" customHeight="1">
      <c r="A234" s="1081"/>
      <c r="B234" s="1233" t="s">
        <v>185</v>
      </c>
      <c r="C234" s="274" t="s">
        <v>117</v>
      </c>
      <c r="D234" s="419" t="s">
        <v>4</v>
      </c>
      <c r="E234" s="233"/>
      <c r="F234" s="20">
        <v>529</v>
      </c>
      <c r="G234" s="84">
        <v>3.6960000000000001E-3</v>
      </c>
      <c r="H234" s="169">
        <v>1</v>
      </c>
      <c r="I234" s="281" t="s">
        <v>639</v>
      </c>
      <c r="J234" s="61">
        <v>34.1</v>
      </c>
      <c r="K234" s="68">
        <f t="shared" si="9"/>
        <v>1875.5</v>
      </c>
      <c r="L234" s="264"/>
      <c r="P234" s="168"/>
      <c r="Q234" s="168"/>
    </row>
    <row r="235" spans="1:17" ht="27.95" customHeight="1">
      <c r="A235" s="1083"/>
      <c r="B235" s="1231"/>
      <c r="C235" s="279" t="s">
        <v>618</v>
      </c>
      <c r="D235" s="415" t="s">
        <v>6</v>
      </c>
      <c r="E235" s="234"/>
      <c r="F235" s="21">
        <v>755</v>
      </c>
      <c r="G235" s="82">
        <v>3.6960000000000001E-3</v>
      </c>
      <c r="H235" s="170">
        <v>1</v>
      </c>
      <c r="I235" s="232" t="s">
        <v>639</v>
      </c>
      <c r="J235" s="60">
        <v>43.19700000000001</v>
      </c>
      <c r="K235" s="69">
        <f t="shared" si="9"/>
        <v>2375.8350000000005</v>
      </c>
      <c r="L235" s="265"/>
      <c r="P235" s="168"/>
      <c r="Q235" s="168"/>
    </row>
    <row r="236" spans="1:17" ht="27.95" customHeight="1">
      <c r="A236" s="1083"/>
      <c r="B236" s="1231" t="s">
        <v>186</v>
      </c>
      <c r="C236" s="279" t="s">
        <v>119</v>
      </c>
      <c r="D236" s="415" t="s">
        <v>4</v>
      </c>
      <c r="E236" s="234"/>
      <c r="F236" s="21">
        <v>498</v>
      </c>
      <c r="G236" s="82">
        <v>3.6960000000000001E-3</v>
      </c>
      <c r="H236" s="170">
        <v>1</v>
      </c>
      <c r="I236" s="232" t="s">
        <v>639</v>
      </c>
      <c r="J236" s="60">
        <v>33.330000000000005</v>
      </c>
      <c r="K236" s="69">
        <f t="shared" si="9"/>
        <v>1833.1500000000003</v>
      </c>
      <c r="L236" s="265"/>
      <c r="P236" s="168"/>
      <c r="Q236" s="168"/>
    </row>
    <row r="237" spans="1:17" ht="27.95" customHeight="1" thickBot="1">
      <c r="A237" s="1084"/>
      <c r="B237" s="1232"/>
      <c r="C237" s="276" t="s">
        <v>619</v>
      </c>
      <c r="D237" s="253" t="s">
        <v>6</v>
      </c>
      <c r="E237" s="235"/>
      <c r="F237" s="22">
        <v>466</v>
      </c>
      <c r="G237" s="83">
        <v>3.6960000000000001E-3</v>
      </c>
      <c r="H237" s="173">
        <v>1</v>
      </c>
      <c r="I237" s="156" t="s">
        <v>639</v>
      </c>
      <c r="J237" s="73">
        <v>41.777999999999999</v>
      </c>
      <c r="K237" s="70">
        <f t="shared" si="9"/>
        <v>2297.79</v>
      </c>
      <c r="L237" s="266"/>
      <c r="P237" s="168"/>
      <c r="Q237" s="168"/>
    </row>
    <row r="238" spans="1:17" ht="27.95" customHeight="1" thickBot="1">
      <c r="A238" s="1072" t="s">
        <v>627</v>
      </c>
      <c r="B238" s="1073"/>
      <c r="C238" s="1073"/>
      <c r="D238" s="1073"/>
      <c r="E238" s="1073"/>
      <c r="F238" s="1073"/>
      <c r="G238" s="1073"/>
      <c r="H238" s="1073"/>
      <c r="I238" s="1073"/>
      <c r="J238" s="1073"/>
      <c r="K238" s="1156"/>
      <c r="L238" s="424"/>
      <c r="P238" s="168"/>
      <c r="Q238" s="168"/>
    </row>
    <row r="239" spans="1:17" ht="27.95" customHeight="1">
      <c r="A239" s="1112"/>
      <c r="B239" s="1088" t="s">
        <v>612</v>
      </c>
      <c r="C239" s="274" t="s">
        <v>613</v>
      </c>
      <c r="D239" s="419" t="s">
        <v>4</v>
      </c>
      <c r="E239" s="38">
        <v>10</v>
      </c>
      <c r="F239" s="38">
        <v>211.87</v>
      </c>
      <c r="G239" s="79">
        <v>2.2790625000000003E-4</v>
      </c>
      <c r="H239" s="169">
        <v>12</v>
      </c>
      <c r="I239" s="281" t="s">
        <v>647</v>
      </c>
      <c r="J239" s="307">
        <v>13.046000000000001</v>
      </c>
      <c r="K239" s="68">
        <f t="shared" ref="K239:K252" si="10">J239*$K$2*((100-$K$1)/100)</f>
        <v>717.53000000000009</v>
      </c>
      <c r="L239" s="264"/>
      <c r="P239" s="168"/>
      <c r="Q239" s="168"/>
    </row>
    <row r="240" spans="1:17" ht="26.25" customHeight="1" thickBot="1">
      <c r="A240" s="1113"/>
      <c r="B240" s="1089"/>
      <c r="C240" s="279" t="s">
        <v>614</v>
      </c>
      <c r="D240" s="415" t="s">
        <v>6</v>
      </c>
      <c r="E240" s="39">
        <v>10</v>
      </c>
      <c r="F240" s="39">
        <v>330</v>
      </c>
      <c r="G240" s="80">
        <v>3.4185937500000004E-4</v>
      </c>
      <c r="H240" s="170">
        <v>8</v>
      </c>
      <c r="I240" s="232" t="s">
        <v>636</v>
      </c>
      <c r="J240" s="308">
        <v>16.698</v>
      </c>
      <c r="K240" s="69">
        <f t="shared" si="10"/>
        <v>918.39</v>
      </c>
      <c r="L240" s="265"/>
      <c r="P240" s="168"/>
      <c r="Q240" s="168"/>
    </row>
    <row r="241" spans="1:17" ht="26.25" customHeight="1" thickBot="1">
      <c r="A241" s="1116"/>
      <c r="B241" s="1090"/>
      <c r="C241" s="536" t="s">
        <v>1389</v>
      </c>
      <c r="D241" s="532" t="s">
        <v>4</v>
      </c>
      <c r="E241" s="38">
        <v>10</v>
      </c>
      <c r="F241" s="40">
        <v>212</v>
      </c>
      <c r="G241" s="81">
        <v>2.27906E-4</v>
      </c>
      <c r="H241" s="171">
        <v>12</v>
      </c>
      <c r="I241" s="537" t="s">
        <v>647</v>
      </c>
      <c r="J241" s="18">
        <v>13.046000000000001</v>
      </c>
      <c r="K241" s="69">
        <f t="shared" si="10"/>
        <v>717.53000000000009</v>
      </c>
      <c r="L241" s="266"/>
      <c r="P241" s="168"/>
      <c r="Q241" s="168"/>
    </row>
    <row r="242" spans="1:17" ht="26.25" customHeight="1">
      <c r="A242" s="1112"/>
      <c r="B242" s="1088" t="s">
        <v>611</v>
      </c>
      <c r="C242" s="274" t="s">
        <v>615</v>
      </c>
      <c r="D242" s="419" t="s">
        <v>4</v>
      </c>
      <c r="E242" s="38">
        <v>10</v>
      </c>
      <c r="F242" s="38">
        <v>227</v>
      </c>
      <c r="G242" s="79">
        <v>2.6156249999999997E-4</v>
      </c>
      <c r="H242" s="169">
        <v>8</v>
      </c>
      <c r="I242" s="281" t="s">
        <v>636</v>
      </c>
      <c r="J242" s="11">
        <v>13.937000000000001</v>
      </c>
      <c r="K242" s="68">
        <f t="shared" si="10"/>
        <v>766.53500000000008</v>
      </c>
      <c r="L242" s="264"/>
      <c r="P242" s="168"/>
      <c r="Q242" s="168"/>
    </row>
    <row r="243" spans="1:17" ht="24" customHeight="1">
      <c r="A243" s="1113"/>
      <c r="B243" s="1089"/>
      <c r="C243" s="279" t="s">
        <v>616</v>
      </c>
      <c r="D243" s="415" t="s">
        <v>6</v>
      </c>
      <c r="E243" s="39">
        <v>10</v>
      </c>
      <c r="F243" s="39">
        <v>337</v>
      </c>
      <c r="G243" s="80">
        <v>3.4874999999999994E-4</v>
      </c>
      <c r="H243" s="170">
        <v>6</v>
      </c>
      <c r="I243" s="232" t="s">
        <v>637</v>
      </c>
      <c r="J243" s="15">
        <v>17.017000000000003</v>
      </c>
      <c r="K243" s="69">
        <f t="shared" si="10"/>
        <v>935.93500000000017</v>
      </c>
      <c r="L243" s="265"/>
      <c r="P243" s="168"/>
      <c r="Q243" s="168"/>
    </row>
    <row r="244" spans="1:17" ht="27" customHeight="1" thickBot="1">
      <c r="A244" s="1114"/>
      <c r="B244" s="1238"/>
      <c r="C244" s="62" t="s">
        <v>1358</v>
      </c>
      <c r="D244" s="63" t="s">
        <v>4</v>
      </c>
      <c r="E244" s="584">
        <v>10</v>
      </c>
      <c r="F244" s="584">
        <v>227</v>
      </c>
      <c r="G244" s="80">
        <v>2.6156249999999997E-4</v>
      </c>
      <c r="H244" s="172">
        <v>8</v>
      </c>
      <c r="I244" s="585" t="s">
        <v>636</v>
      </c>
      <c r="J244" s="130">
        <v>13.937000000000001</v>
      </c>
      <c r="K244" s="112">
        <f t="shared" si="10"/>
        <v>766.53500000000008</v>
      </c>
      <c r="L244" s="294"/>
      <c r="P244" s="168"/>
      <c r="Q244" s="168"/>
    </row>
    <row r="245" spans="1:17" ht="27" customHeight="1">
      <c r="A245" s="1112"/>
      <c r="B245" s="1088" t="s">
        <v>1506</v>
      </c>
      <c r="C245" s="274" t="s">
        <v>1507</v>
      </c>
      <c r="D245" s="555" t="s">
        <v>4</v>
      </c>
      <c r="E245" s="38">
        <v>10</v>
      </c>
      <c r="F245" s="38">
        <v>275</v>
      </c>
      <c r="G245" s="84"/>
      <c r="H245" s="169">
        <v>12</v>
      </c>
      <c r="I245" s="588" t="s">
        <v>648</v>
      </c>
      <c r="J245" s="386">
        <v>16.951000000000001</v>
      </c>
      <c r="K245" s="583">
        <f t="shared" si="10"/>
        <v>932.30500000000006</v>
      </c>
      <c r="L245" s="264"/>
      <c r="O245" s="579" t="s">
        <v>1502</v>
      </c>
      <c r="P245" s="168"/>
      <c r="Q245" s="168"/>
    </row>
    <row r="246" spans="1:17" ht="27" customHeight="1">
      <c r="A246" s="1113"/>
      <c r="B246" s="1089"/>
      <c r="C246" s="279"/>
      <c r="D246" s="556"/>
      <c r="E246" s="39"/>
      <c r="F246" s="39"/>
      <c r="G246" s="82"/>
      <c r="H246" s="170"/>
      <c r="I246" s="586"/>
      <c r="J246" s="384"/>
      <c r="K246" s="385"/>
      <c r="L246" s="265"/>
      <c r="P246" s="168"/>
      <c r="Q246" s="168"/>
    </row>
    <row r="247" spans="1:17" ht="27" customHeight="1" thickBot="1">
      <c r="A247" s="1116"/>
      <c r="B247" s="1090"/>
      <c r="C247" s="276"/>
      <c r="D247" s="253"/>
      <c r="E247" s="40"/>
      <c r="F247" s="40"/>
      <c r="G247" s="83"/>
      <c r="H247" s="171"/>
      <c r="I247" s="508"/>
      <c r="J247" s="387"/>
      <c r="K247" s="551"/>
      <c r="L247" s="266"/>
      <c r="P247" s="168"/>
      <c r="Q247" s="168"/>
    </row>
    <row r="248" spans="1:17" ht="27" customHeight="1">
      <c r="A248" s="1112"/>
      <c r="B248" s="1088" t="s">
        <v>1508</v>
      </c>
      <c r="C248" s="274" t="s">
        <v>1509</v>
      </c>
      <c r="D248" s="555" t="s">
        <v>1831</v>
      </c>
      <c r="E248" s="38">
        <v>10</v>
      </c>
      <c r="F248" s="38">
        <v>275</v>
      </c>
      <c r="G248" s="84"/>
      <c r="H248" s="169">
        <v>12</v>
      </c>
      <c r="I248" s="588" t="s">
        <v>648</v>
      </c>
      <c r="J248" s="386">
        <v>16.39</v>
      </c>
      <c r="K248" s="583">
        <f t="shared" si="10"/>
        <v>901.45</v>
      </c>
      <c r="L248" s="264"/>
      <c r="O248" s="579" t="s">
        <v>1502</v>
      </c>
      <c r="P248" s="168"/>
      <c r="Q248" s="168"/>
    </row>
    <row r="249" spans="1:17" ht="27" customHeight="1">
      <c r="A249" s="1113"/>
      <c r="B249" s="1089"/>
      <c r="C249" s="279"/>
      <c r="D249" s="556"/>
      <c r="E249" s="39"/>
      <c r="F249" s="39"/>
      <c r="G249" s="82"/>
      <c r="H249" s="170"/>
      <c r="I249" s="586"/>
      <c r="J249" s="384"/>
      <c r="K249" s="385"/>
      <c r="L249" s="265"/>
      <c r="P249" s="168"/>
      <c r="Q249" s="168"/>
    </row>
    <row r="250" spans="1:17" ht="27" customHeight="1" thickBot="1">
      <c r="A250" s="1116"/>
      <c r="B250" s="1090"/>
      <c r="C250" s="276"/>
      <c r="D250" s="253"/>
      <c r="E250" s="40"/>
      <c r="F250" s="40"/>
      <c r="G250" s="83"/>
      <c r="H250" s="171"/>
      <c r="I250" s="508"/>
      <c r="J250" s="387"/>
      <c r="K250" s="551"/>
      <c r="L250" s="266"/>
      <c r="P250" s="168"/>
      <c r="Q250" s="168"/>
    </row>
    <row r="251" spans="1:17" ht="27" customHeight="1" thickBot="1">
      <c r="A251" s="1236" t="s">
        <v>1510</v>
      </c>
      <c r="B251" s="1237"/>
      <c r="C251" s="1237"/>
      <c r="D251" s="1237"/>
      <c r="E251" s="1237"/>
      <c r="F251" s="1237"/>
      <c r="G251" s="1237"/>
      <c r="H251" s="1237"/>
      <c r="I251" s="1237"/>
      <c r="J251" s="1237"/>
      <c r="K251" s="1237"/>
      <c r="L251" s="383"/>
      <c r="P251" s="168"/>
      <c r="Q251" s="168"/>
    </row>
    <row r="252" spans="1:17" ht="27" customHeight="1">
      <c r="A252" s="1117"/>
      <c r="B252" s="1129" t="s">
        <v>1511</v>
      </c>
      <c r="C252" s="274" t="s">
        <v>1512</v>
      </c>
      <c r="D252" s="555" t="s">
        <v>6</v>
      </c>
      <c r="E252" s="38">
        <v>16</v>
      </c>
      <c r="F252" s="38">
        <v>347</v>
      </c>
      <c r="G252" s="84"/>
      <c r="H252" s="169">
        <v>6</v>
      </c>
      <c r="I252" s="587" t="s">
        <v>637</v>
      </c>
      <c r="J252" s="386">
        <v>23.595000000000002</v>
      </c>
      <c r="K252" s="583">
        <f t="shared" si="10"/>
        <v>1297.7250000000001</v>
      </c>
      <c r="L252" s="264"/>
      <c r="O252" s="579" t="s">
        <v>1502</v>
      </c>
      <c r="P252" s="168"/>
      <c r="Q252" s="168"/>
    </row>
    <row r="253" spans="1:17" ht="27" customHeight="1">
      <c r="A253" s="1118"/>
      <c r="B253" s="1130"/>
      <c r="C253" s="279"/>
      <c r="D253" s="556"/>
      <c r="E253" s="39"/>
      <c r="F253" s="39"/>
      <c r="G253" s="82"/>
      <c r="H253" s="170"/>
      <c r="I253" s="586"/>
      <c r="J253" s="384"/>
      <c r="K253" s="385"/>
      <c r="L253" s="265"/>
      <c r="P253" s="168"/>
      <c r="Q253" s="168"/>
    </row>
    <row r="254" spans="1:17" ht="27" customHeight="1" thickBot="1">
      <c r="A254" s="1119"/>
      <c r="B254" s="1131"/>
      <c r="C254" s="276"/>
      <c r="D254" s="253"/>
      <c r="E254" s="40"/>
      <c r="F254" s="40"/>
      <c r="G254" s="83"/>
      <c r="H254" s="171"/>
      <c r="I254" s="508"/>
      <c r="J254" s="387"/>
      <c r="K254" s="551"/>
      <c r="L254" s="266"/>
      <c r="P254" s="168"/>
      <c r="Q254" s="168"/>
    </row>
    <row r="255" spans="1:17" ht="27" customHeight="1" thickBot="1">
      <c r="A255" s="1235" t="s">
        <v>282</v>
      </c>
      <c r="B255" s="1156"/>
      <c r="C255" s="1156"/>
      <c r="D255" s="1156"/>
      <c r="E255" s="1156"/>
      <c r="F255" s="1156"/>
      <c r="G255" s="1156"/>
      <c r="H255" s="1156"/>
      <c r="I255" s="1156"/>
      <c r="J255" s="1156"/>
      <c r="K255" s="1156"/>
      <c r="L255" s="424"/>
      <c r="P255" s="168"/>
      <c r="Q255" s="168"/>
    </row>
    <row r="256" spans="1:17" ht="28.7" customHeight="1">
      <c r="A256" s="1108" t="s">
        <v>248</v>
      </c>
      <c r="B256" s="1109"/>
      <c r="C256" s="125" t="s">
        <v>254</v>
      </c>
      <c r="D256" s="2" t="s">
        <v>280</v>
      </c>
      <c r="E256" s="59" t="s">
        <v>293</v>
      </c>
      <c r="F256" s="59">
        <v>1415</v>
      </c>
      <c r="G256" s="85">
        <v>1.034825E-2</v>
      </c>
      <c r="H256" s="174">
        <v>1</v>
      </c>
      <c r="I256" s="157" t="s">
        <v>656</v>
      </c>
      <c r="J256" s="56">
        <v>84.7</v>
      </c>
      <c r="K256" s="33">
        <f t="shared" ref="K256:K277" si="11">J256*$K$2*((100-$K$1)/100)</f>
        <v>4658.5</v>
      </c>
      <c r="L256" s="267"/>
      <c r="P256" s="168"/>
      <c r="Q256" s="168"/>
    </row>
    <row r="257" spans="1:17" ht="28.7" customHeight="1">
      <c r="A257" s="1110"/>
      <c r="B257" s="1111"/>
      <c r="C257" s="127" t="s">
        <v>255</v>
      </c>
      <c r="D257" s="8" t="s">
        <v>280</v>
      </c>
      <c r="E257" s="237" t="s">
        <v>292</v>
      </c>
      <c r="F257" s="237">
        <v>1845</v>
      </c>
      <c r="G257" s="82">
        <v>1.2691249999999999E-2</v>
      </c>
      <c r="H257" s="170">
        <v>1</v>
      </c>
      <c r="I257" s="229" t="s">
        <v>656</v>
      </c>
      <c r="J257" s="30">
        <v>107.80000000000001</v>
      </c>
      <c r="K257" s="31">
        <f t="shared" si="11"/>
        <v>5929.0000000000009</v>
      </c>
      <c r="L257" s="265"/>
      <c r="P257" s="168"/>
      <c r="Q257" s="168"/>
    </row>
    <row r="258" spans="1:17" ht="28.7" customHeight="1">
      <c r="A258" s="1110"/>
      <c r="B258" s="1111"/>
      <c r="C258" s="127" t="s">
        <v>256</v>
      </c>
      <c r="D258" s="8" t="s">
        <v>280</v>
      </c>
      <c r="E258" s="237" t="s">
        <v>291</v>
      </c>
      <c r="F258" s="237">
        <v>2283</v>
      </c>
      <c r="G258" s="82">
        <v>1.034825E-2</v>
      </c>
      <c r="H258" s="170">
        <v>1</v>
      </c>
      <c r="I258" s="229" t="s">
        <v>656</v>
      </c>
      <c r="J258" s="30">
        <v>136.4</v>
      </c>
      <c r="K258" s="31">
        <f t="shared" si="11"/>
        <v>7502</v>
      </c>
      <c r="L258" s="265"/>
      <c r="P258" s="168"/>
      <c r="Q258" s="168"/>
    </row>
    <row r="259" spans="1:17" ht="27" customHeight="1">
      <c r="A259" s="1110"/>
      <c r="B259" s="1111"/>
      <c r="C259" s="127" t="s">
        <v>257</v>
      </c>
      <c r="D259" s="8" t="s">
        <v>280</v>
      </c>
      <c r="E259" s="237" t="s">
        <v>290</v>
      </c>
      <c r="F259" s="237">
        <v>2709</v>
      </c>
      <c r="G259" s="82">
        <v>1.2691249999999999E-2</v>
      </c>
      <c r="H259" s="170">
        <v>1</v>
      </c>
      <c r="I259" s="229" t="s">
        <v>656</v>
      </c>
      <c r="J259" s="30">
        <v>162.80000000000001</v>
      </c>
      <c r="K259" s="31">
        <f t="shared" si="11"/>
        <v>8954</v>
      </c>
      <c r="L259" s="265"/>
      <c r="P259" s="168"/>
      <c r="Q259" s="168"/>
    </row>
    <row r="260" spans="1:17" ht="27" customHeight="1">
      <c r="A260" s="1110"/>
      <c r="B260" s="1111"/>
      <c r="C260" s="127" t="s">
        <v>258</v>
      </c>
      <c r="D260" s="8" t="s">
        <v>280</v>
      </c>
      <c r="E260" s="237" t="s">
        <v>289</v>
      </c>
      <c r="F260" s="237">
        <v>3151</v>
      </c>
      <c r="G260" s="82">
        <v>1.6205750000000001E-2</v>
      </c>
      <c r="H260" s="170">
        <v>1</v>
      </c>
      <c r="I260" s="229" t="s">
        <v>656</v>
      </c>
      <c r="J260" s="30">
        <v>189.20000000000002</v>
      </c>
      <c r="K260" s="31">
        <f t="shared" si="11"/>
        <v>10406.000000000002</v>
      </c>
      <c r="L260" s="265"/>
      <c r="P260" s="168"/>
      <c r="Q260" s="168"/>
    </row>
    <row r="261" spans="1:17" ht="27" customHeight="1">
      <c r="A261" s="1110"/>
      <c r="B261" s="1111"/>
      <c r="C261" s="127" t="s">
        <v>259</v>
      </c>
      <c r="D261" s="8" t="s">
        <v>280</v>
      </c>
      <c r="E261" s="237" t="s">
        <v>288</v>
      </c>
      <c r="F261" s="237">
        <v>3581</v>
      </c>
      <c r="G261" s="82">
        <v>1.6205750000000001E-2</v>
      </c>
      <c r="H261" s="170">
        <v>1</v>
      </c>
      <c r="I261" s="301" t="s">
        <v>657</v>
      </c>
      <c r="J261" s="30">
        <v>220.00000000000003</v>
      </c>
      <c r="K261" s="31">
        <f t="shared" si="11"/>
        <v>12100.000000000002</v>
      </c>
      <c r="L261" s="265"/>
      <c r="P261" s="168"/>
      <c r="Q261" s="168"/>
    </row>
    <row r="262" spans="1:17" ht="27" customHeight="1">
      <c r="A262" s="1110"/>
      <c r="B262" s="1111"/>
      <c r="C262" s="127" t="s">
        <v>260</v>
      </c>
      <c r="D262" s="8" t="s">
        <v>280</v>
      </c>
      <c r="E262" s="237" t="s">
        <v>287</v>
      </c>
      <c r="F262" s="237">
        <v>4015</v>
      </c>
      <c r="G262" s="82">
        <v>1.9569375E-2</v>
      </c>
      <c r="H262" s="170">
        <v>1</v>
      </c>
      <c r="I262" s="229" t="s">
        <v>657</v>
      </c>
      <c r="J262" s="30">
        <v>247.50000000000003</v>
      </c>
      <c r="K262" s="31">
        <f t="shared" si="11"/>
        <v>13612.500000000002</v>
      </c>
      <c r="L262" s="265"/>
      <c r="P262" s="168"/>
      <c r="Q262" s="168"/>
    </row>
    <row r="263" spans="1:17" ht="27" customHeight="1">
      <c r="A263" s="1110"/>
      <c r="B263" s="1111"/>
      <c r="C263" s="127" t="s">
        <v>261</v>
      </c>
      <c r="D263" s="8" t="s">
        <v>280</v>
      </c>
      <c r="E263" s="237" t="s">
        <v>286</v>
      </c>
      <c r="F263" s="237">
        <v>4443</v>
      </c>
      <c r="G263" s="82">
        <v>1.9569375E-2</v>
      </c>
      <c r="H263" s="170">
        <v>1</v>
      </c>
      <c r="I263" s="229" t="s">
        <v>657</v>
      </c>
      <c r="J263" s="30">
        <v>270.60000000000002</v>
      </c>
      <c r="K263" s="31">
        <f t="shared" si="11"/>
        <v>14883.000000000002</v>
      </c>
      <c r="L263" s="265"/>
      <c r="P263" s="168"/>
      <c r="Q263" s="168"/>
    </row>
    <row r="264" spans="1:17" ht="27" customHeight="1">
      <c r="A264" s="1110"/>
      <c r="B264" s="1111"/>
      <c r="C264" s="127" t="s">
        <v>262</v>
      </c>
      <c r="D264" s="8" t="s">
        <v>280</v>
      </c>
      <c r="E264" s="237" t="s">
        <v>285</v>
      </c>
      <c r="F264" s="237">
        <v>4889</v>
      </c>
      <c r="G264" s="82">
        <v>2.3296875000000002E-2</v>
      </c>
      <c r="H264" s="170">
        <v>1</v>
      </c>
      <c r="I264" s="229" t="s">
        <v>657</v>
      </c>
      <c r="J264" s="30">
        <v>300.3</v>
      </c>
      <c r="K264" s="31">
        <f t="shared" si="11"/>
        <v>16516.5</v>
      </c>
      <c r="L264" s="265"/>
      <c r="P264" s="168"/>
      <c r="Q264" s="168"/>
    </row>
    <row r="265" spans="1:17" ht="27" customHeight="1">
      <c r="A265" s="1110"/>
      <c r="B265" s="1111"/>
      <c r="C265" s="127" t="s">
        <v>263</v>
      </c>
      <c r="D265" s="8" t="s">
        <v>280</v>
      </c>
      <c r="E265" s="237" t="s">
        <v>284</v>
      </c>
      <c r="F265" s="237">
        <v>5321</v>
      </c>
      <c r="G265" s="82">
        <v>2.3296875000000002E-2</v>
      </c>
      <c r="H265" s="170">
        <v>1</v>
      </c>
      <c r="I265" s="229" t="s">
        <v>657</v>
      </c>
      <c r="J265" s="30">
        <v>332.20000000000005</v>
      </c>
      <c r="K265" s="31">
        <f t="shared" si="11"/>
        <v>18271.000000000004</v>
      </c>
      <c r="L265" s="265"/>
      <c r="P265" s="168"/>
      <c r="Q265" s="168"/>
    </row>
    <row r="266" spans="1:17" ht="27" customHeight="1" thickBot="1">
      <c r="A266" s="1174"/>
      <c r="B266" s="1175"/>
      <c r="C266" s="250" t="s">
        <v>264</v>
      </c>
      <c r="D266" s="7" t="s">
        <v>280</v>
      </c>
      <c r="E266" s="238" t="s">
        <v>283</v>
      </c>
      <c r="F266" s="238">
        <v>5757</v>
      </c>
      <c r="G266" s="83">
        <v>2.5906124999999999E-2</v>
      </c>
      <c r="H266" s="171">
        <v>1</v>
      </c>
      <c r="I266" s="277" t="s">
        <v>657</v>
      </c>
      <c r="J266" s="25">
        <v>356.40000000000003</v>
      </c>
      <c r="K266" s="55">
        <f t="shared" si="11"/>
        <v>19602.000000000004</v>
      </c>
      <c r="L266" s="294"/>
      <c r="P266" s="168"/>
      <c r="Q266" s="168"/>
    </row>
    <row r="267" spans="1:17" ht="27" customHeight="1">
      <c r="A267" s="1108" t="s">
        <v>249</v>
      </c>
      <c r="B267" s="1109"/>
      <c r="C267" s="125" t="s">
        <v>265</v>
      </c>
      <c r="D267" s="100" t="s">
        <v>280</v>
      </c>
      <c r="E267" s="59" t="s">
        <v>293</v>
      </c>
      <c r="F267" s="59">
        <v>1419</v>
      </c>
      <c r="G267" s="85">
        <v>1.034825E-2</v>
      </c>
      <c r="H267" s="174">
        <v>1</v>
      </c>
      <c r="I267" s="228" t="s">
        <v>656</v>
      </c>
      <c r="J267" s="56">
        <v>103.95</v>
      </c>
      <c r="K267" s="54">
        <f t="shared" si="11"/>
        <v>5717.25</v>
      </c>
      <c r="L267" s="264"/>
      <c r="P267" s="168"/>
      <c r="Q267" s="168"/>
    </row>
    <row r="268" spans="1:17" ht="27" customHeight="1">
      <c r="A268" s="1110"/>
      <c r="B268" s="1111"/>
      <c r="C268" s="127" t="s">
        <v>266</v>
      </c>
      <c r="D268" s="8" t="s">
        <v>280</v>
      </c>
      <c r="E268" s="237" t="s">
        <v>292</v>
      </c>
      <c r="F268" s="237">
        <v>1851</v>
      </c>
      <c r="G268" s="82">
        <v>1.2691249999999999E-2</v>
      </c>
      <c r="H268" s="170">
        <v>1</v>
      </c>
      <c r="I268" s="229" t="s">
        <v>656</v>
      </c>
      <c r="J268" s="30">
        <v>126.50000000000001</v>
      </c>
      <c r="K268" s="31">
        <f t="shared" si="11"/>
        <v>6957.5000000000009</v>
      </c>
      <c r="L268" s="265"/>
      <c r="P268" s="168"/>
      <c r="Q268" s="168"/>
    </row>
    <row r="269" spans="1:17" ht="27" customHeight="1">
      <c r="A269" s="1110"/>
      <c r="B269" s="1111"/>
      <c r="C269" s="127" t="s">
        <v>267</v>
      </c>
      <c r="D269" s="8" t="s">
        <v>280</v>
      </c>
      <c r="E269" s="237" t="s">
        <v>291</v>
      </c>
      <c r="F269" s="237">
        <v>2291</v>
      </c>
      <c r="G269" s="82">
        <v>1.034825E-2</v>
      </c>
      <c r="H269" s="170">
        <v>1</v>
      </c>
      <c r="I269" s="229" t="s">
        <v>656</v>
      </c>
      <c r="J269" s="30">
        <v>160.60000000000002</v>
      </c>
      <c r="K269" s="31">
        <f t="shared" si="11"/>
        <v>8833.0000000000018</v>
      </c>
      <c r="L269" s="265"/>
      <c r="P269" s="168"/>
      <c r="Q269" s="168"/>
    </row>
    <row r="270" spans="1:17" ht="27" customHeight="1">
      <c r="A270" s="1110"/>
      <c r="B270" s="1111"/>
      <c r="C270" s="127" t="s">
        <v>268</v>
      </c>
      <c r="D270" s="8" t="s">
        <v>280</v>
      </c>
      <c r="E270" s="237" t="s">
        <v>290</v>
      </c>
      <c r="F270" s="237">
        <v>2719</v>
      </c>
      <c r="G270" s="82">
        <v>1.2691249999999999E-2</v>
      </c>
      <c r="H270" s="170">
        <v>1</v>
      </c>
      <c r="I270" s="229" t="s">
        <v>656</v>
      </c>
      <c r="J270" s="30">
        <v>194.70000000000002</v>
      </c>
      <c r="K270" s="31">
        <f t="shared" si="11"/>
        <v>10708.500000000002</v>
      </c>
      <c r="L270" s="265"/>
      <c r="P270" s="168"/>
      <c r="Q270" s="168"/>
    </row>
    <row r="271" spans="1:17" ht="27" customHeight="1">
      <c r="A271" s="1110"/>
      <c r="B271" s="1111"/>
      <c r="C271" s="127" t="s">
        <v>269</v>
      </c>
      <c r="D271" s="8" t="s">
        <v>280</v>
      </c>
      <c r="E271" s="237" t="s">
        <v>289</v>
      </c>
      <c r="F271" s="237">
        <v>3163</v>
      </c>
      <c r="G271" s="82">
        <v>1.6205750000000001E-2</v>
      </c>
      <c r="H271" s="170">
        <v>1</v>
      </c>
      <c r="I271" s="229" t="s">
        <v>656</v>
      </c>
      <c r="J271" s="30">
        <v>218.9</v>
      </c>
      <c r="K271" s="31">
        <f t="shared" si="11"/>
        <v>12039.5</v>
      </c>
      <c r="L271" s="265"/>
      <c r="P271" s="168"/>
      <c r="Q271" s="168"/>
    </row>
    <row r="272" spans="1:17" ht="25.5" customHeight="1">
      <c r="A272" s="1110"/>
      <c r="B272" s="1111"/>
      <c r="C272" s="127" t="s">
        <v>270</v>
      </c>
      <c r="D272" s="8" t="s">
        <v>280</v>
      </c>
      <c r="E272" s="237" t="s">
        <v>288</v>
      </c>
      <c r="F272" s="237">
        <v>3595</v>
      </c>
      <c r="G272" s="82">
        <v>1.6205750000000001E-2</v>
      </c>
      <c r="H272" s="170">
        <v>1</v>
      </c>
      <c r="I272" s="301" t="s">
        <v>657</v>
      </c>
      <c r="J272" s="30">
        <v>256.3</v>
      </c>
      <c r="K272" s="31">
        <f t="shared" si="11"/>
        <v>14096.5</v>
      </c>
      <c r="L272" s="265"/>
      <c r="P272" s="168"/>
      <c r="Q272" s="168"/>
    </row>
    <row r="273" spans="1:17" ht="25.5" customHeight="1">
      <c r="A273" s="1110"/>
      <c r="B273" s="1111"/>
      <c r="C273" s="127" t="s">
        <v>271</v>
      </c>
      <c r="D273" s="8" t="s">
        <v>280</v>
      </c>
      <c r="E273" s="237" t="s">
        <v>287</v>
      </c>
      <c r="F273" s="237">
        <v>4031</v>
      </c>
      <c r="G273" s="82">
        <v>1.9569374999999999E-3</v>
      </c>
      <c r="H273" s="170">
        <v>1</v>
      </c>
      <c r="I273" s="229" t="s">
        <v>657</v>
      </c>
      <c r="J273" s="30">
        <v>289.3</v>
      </c>
      <c r="K273" s="31">
        <f t="shared" si="11"/>
        <v>15911.5</v>
      </c>
      <c r="L273" s="265"/>
      <c r="P273" s="168"/>
      <c r="Q273" s="168"/>
    </row>
    <row r="274" spans="1:17" ht="25.5" customHeight="1">
      <c r="A274" s="1110"/>
      <c r="B274" s="1111"/>
      <c r="C274" s="127" t="s">
        <v>272</v>
      </c>
      <c r="D274" s="8" t="s">
        <v>280</v>
      </c>
      <c r="E274" s="237" t="s">
        <v>286</v>
      </c>
      <c r="F274" s="237">
        <v>4461</v>
      </c>
      <c r="G274" s="82">
        <v>1.9569375E-2</v>
      </c>
      <c r="H274" s="170">
        <v>1</v>
      </c>
      <c r="I274" s="229" t="s">
        <v>657</v>
      </c>
      <c r="J274" s="30">
        <v>327.8</v>
      </c>
      <c r="K274" s="31">
        <f t="shared" si="11"/>
        <v>18029</v>
      </c>
      <c r="L274" s="265"/>
      <c r="P274" s="168"/>
      <c r="Q274" s="168"/>
    </row>
    <row r="275" spans="1:17" ht="27" customHeight="1">
      <c r="A275" s="1110"/>
      <c r="B275" s="1111"/>
      <c r="C275" s="127" t="s">
        <v>273</v>
      </c>
      <c r="D275" s="8" t="s">
        <v>280</v>
      </c>
      <c r="E275" s="237" t="s">
        <v>285</v>
      </c>
      <c r="F275" s="237">
        <v>4909</v>
      </c>
      <c r="G275" s="82">
        <v>2.3296875000000002E-2</v>
      </c>
      <c r="H275" s="170">
        <v>1</v>
      </c>
      <c r="I275" s="229" t="s">
        <v>657</v>
      </c>
      <c r="J275" s="30">
        <v>357.50000000000006</v>
      </c>
      <c r="K275" s="31">
        <f t="shared" si="11"/>
        <v>19662.500000000004</v>
      </c>
      <c r="L275" s="265"/>
      <c r="P275" s="168"/>
      <c r="Q275" s="168"/>
    </row>
    <row r="276" spans="1:17" ht="27" customHeight="1">
      <c r="A276" s="1110"/>
      <c r="B276" s="1111"/>
      <c r="C276" s="127" t="s">
        <v>274</v>
      </c>
      <c r="D276" s="8" t="s">
        <v>280</v>
      </c>
      <c r="E276" s="237" t="s">
        <v>284</v>
      </c>
      <c r="F276" s="237">
        <v>5343</v>
      </c>
      <c r="G276" s="82">
        <v>2.3296875000000002E-2</v>
      </c>
      <c r="H276" s="170">
        <v>1</v>
      </c>
      <c r="I276" s="229" t="s">
        <v>657</v>
      </c>
      <c r="J276" s="30">
        <v>396.00000000000006</v>
      </c>
      <c r="K276" s="31">
        <f t="shared" si="11"/>
        <v>21780.000000000004</v>
      </c>
      <c r="L276" s="265"/>
      <c r="P276" s="168"/>
      <c r="Q276" s="168"/>
    </row>
    <row r="277" spans="1:17" ht="27" customHeight="1" thickBot="1">
      <c r="A277" s="1110"/>
      <c r="B277" s="1111"/>
      <c r="C277" s="124" t="s">
        <v>275</v>
      </c>
      <c r="D277" s="99" t="s">
        <v>280</v>
      </c>
      <c r="E277" s="78" t="s">
        <v>283</v>
      </c>
      <c r="F277" s="78">
        <v>5781</v>
      </c>
      <c r="G277" s="111">
        <v>2.5906124999999999E-2</v>
      </c>
      <c r="H277" s="172">
        <v>1</v>
      </c>
      <c r="I277" s="162" t="s">
        <v>657</v>
      </c>
      <c r="J277" s="122">
        <v>425.70000000000005</v>
      </c>
      <c r="K277" s="26">
        <f t="shared" si="11"/>
        <v>23413.500000000004</v>
      </c>
      <c r="L277" s="266"/>
      <c r="P277" s="168"/>
      <c r="Q277" s="168"/>
    </row>
    <row r="278" spans="1:17" ht="27" customHeight="1">
      <c r="A278" s="1108" t="s">
        <v>880</v>
      </c>
      <c r="B278" s="1109"/>
      <c r="C278" s="126" t="s">
        <v>858</v>
      </c>
      <c r="D278" s="419" t="s">
        <v>280</v>
      </c>
      <c r="E278" s="236" t="s">
        <v>293</v>
      </c>
      <c r="F278" s="236">
        <v>1950</v>
      </c>
      <c r="G278" s="84">
        <v>1.034825E-2</v>
      </c>
      <c r="H278" s="169">
        <v>1</v>
      </c>
      <c r="I278" s="228" t="s">
        <v>656</v>
      </c>
      <c r="J278" s="311">
        <v>108.9</v>
      </c>
      <c r="K278" s="33">
        <f t="shared" ref="K278:K299" si="12">J278*$K$2*((100-$K$1)/100)</f>
        <v>5989.5</v>
      </c>
      <c r="L278" s="267"/>
      <c r="P278" s="168"/>
      <c r="Q278" s="168"/>
    </row>
    <row r="279" spans="1:17" ht="27" customHeight="1">
      <c r="A279" s="1110"/>
      <c r="B279" s="1111"/>
      <c r="C279" s="127" t="s">
        <v>859</v>
      </c>
      <c r="D279" s="8" t="s">
        <v>280</v>
      </c>
      <c r="E279" s="237" t="s">
        <v>292</v>
      </c>
      <c r="F279" s="237">
        <v>2372</v>
      </c>
      <c r="G279" s="82">
        <v>1.2691249999999999E-2</v>
      </c>
      <c r="H279" s="170">
        <v>1</v>
      </c>
      <c r="I279" s="229" t="s">
        <v>656</v>
      </c>
      <c r="J279" s="312">
        <v>118.80000000000001</v>
      </c>
      <c r="K279" s="31">
        <f t="shared" si="12"/>
        <v>6534.0000000000009</v>
      </c>
      <c r="L279" s="265"/>
      <c r="P279" s="168"/>
      <c r="Q279" s="168"/>
    </row>
    <row r="280" spans="1:17" ht="27" customHeight="1">
      <c r="A280" s="1110"/>
      <c r="B280" s="1111"/>
      <c r="C280" s="127" t="s">
        <v>860</v>
      </c>
      <c r="D280" s="8" t="s">
        <v>280</v>
      </c>
      <c r="E280" s="237" t="s">
        <v>291</v>
      </c>
      <c r="F280" s="237">
        <v>2805</v>
      </c>
      <c r="G280" s="82">
        <v>1.034825E-2</v>
      </c>
      <c r="H280" s="170">
        <v>1</v>
      </c>
      <c r="I280" s="229" t="s">
        <v>656</v>
      </c>
      <c r="J280" s="312">
        <v>140.80000000000001</v>
      </c>
      <c r="K280" s="31">
        <f t="shared" si="12"/>
        <v>7744.0000000000009</v>
      </c>
      <c r="L280" s="265"/>
      <c r="P280" s="168"/>
      <c r="Q280" s="168"/>
    </row>
    <row r="281" spans="1:17" ht="27" customHeight="1">
      <c r="A281" s="1110"/>
      <c r="B281" s="1111"/>
      <c r="C281" s="127" t="s">
        <v>861</v>
      </c>
      <c r="D281" s="8" t="s">
        <v>280</v>
      </c>
      <c r="E281" s="237" t="s">
        <v>290</v>
      </c>
      <c r="F281" s="237">
        <v>3238</v>
      </c>
      <c r="G281" s="82">
        <v>1.2691249999999999E-2</v>
      </c>
      <c r="H281" s="170">
        <v>1</v>
      </c>
      <c r="I281" s="229" t="s">
        <v>656</v>
      </c>
      <c r="J281" s="312">
        <v>163.636</v>
      </c>
      <c r="K281" s="31">
        <f t="shared" si="12"/>
        <v>8999.98</v>
      </c>
      <c r="L281" s="265"/>
      <c r="P281" s="168"/>
      <c r="Q281" s="168"/>
    </row>
    <row r="282" spans="1:17" ht="27" customHeight="1">
      <c r="A282" s="1110"/>
      <c r="B282" s="1111"/>
      <c r="C282" s="127" t="s">
        <v>862</v>
      </c>
      <c r="D282" s="8" t="s">
        <v>280</v>
      </c>
      <c r="E282" s="237" t="s">
        <v>289</v>
      </c>
      <c r="F282" s="237">
        <v>3671</v>
      </c>
      <c r="G282" s="82">
        <v>1.6205750000000001E-2</v>
      </c>
      <c r="H282" s="170">
        <v>1</v>
      </c>
      <c r="I282" s="229" t="s">
        <v>656</v>
      </c>
      <c r="J282" s="312">
        <v>189.04600000000002</v>
      </c>
      <c r="K282" s="31">
        <f t="shared" si="12"/>
        <v>10397.530000000001</v>
      </c>
      <c r="L282" s="265"/>
      <c r="P282" s="168"/>
      <c r="Q282" s="168"/>
    </row>
    <row r="283" spans="1:17" ht="27" customHeight="1">
      <c r="A283" s="1110"/>
      <c r="B283" s="1111"/>
      <c r="C283" s="127" t="s">
        <v>863</v>
      </c>
      <c r="D283" s="8" t="s">
        <v>280</v>
      </c>
      <c r="E283" s="237" t="s">
        <v>288</v>
      </c>
      <c r="F283" s="237">
        <v>4114</v>
      </c>
      <c r="G283" s="82">
        <v>1.6205750000000001E-2</v>
      </c>
      <c r="H283" s="170">
        <v>1</v>
      </c>
      <c r="I283" s="730" t="s">
        <v>657</v>
      </c>
      <c r="J283" s="312">
        <v>205.89800000000002</v>
      </c>
      <c r="K283" s="31">
        <f t="shared" si="12"/>
        <v>11324.390000000001</v>
      </c>
      <c r="L283" s="265"/>
      <c r="P283" s="168"/>
      <c r="Q283" s="168"/>
    </row>
    <row r="284" spans="1:17" ht="27" customHeight="1">
      <c r="A284" s="1110"/>
      <c r="B284" s="1111"/>
      <c r="C284" s="127" t="s">
        <v>864</v>
      </c>
      <c r="D284" s="8" t="s">
        <v>280</v>
      </c>
      <c r="E284" s="237" t="s">
        <v>287</v>
      </c>
      <c r="F284" s="237">
        <v>4546</v>
      </c>
      <c r="G284" s="82">
        <v>1.9569375E-2</v>
      </c>
      <c r="H284" s="170">
        <v>1</v>
      </c>
      <c r="I284" s="229" t="s">
        <v>657</v>
      </c>
      <c r="J284" s="312">
        <v>233.16700000000003</v>
      </c>
      <c r="K284" s="31">
        <f t="shared" si="12"/>
        <v>12824.185000000001</v>
      </c>
      <c r="L284" s="265"/>
      <c r="P284" s="168"/>
      <c r="Q284" s="168"/>
    </row>
    <row r="285" spans="1:17" ht="27" customHeight="1">
      <c r="A285" s="1110"/>
      <c r="B285" s="1111"/>
      <c r="C285" s="127" t="s">
        <v>865</v>
      </c>
      <c r="D285" s="8" t="s">
        <v>280</v>
      </c>
      <c r="E285" s="237" t="s">
        <v>286</v>
      </c>
      <c r="F285" s="237">
        <v>4970</v>
      </c>
      <c r="G285" s="82">
        <v>1.9569375E-2</v>
      </c>
      <c r="H285" s="170">
        <v>1</v>
      </c>
      <c r="I285" s="229" t="s">
        <v>657</v>
      </c>
      <c r="J285" s="312">
        <v>260.35900000000004</v>
      </c>
      <c r="K285" s="31">
        <f t="shared" si="12"/>
        <v>14319.745000000003</v>
      </c>
      <c r="L285" s="265"/>
      <c r="P285" s="168"/>
      <c r="Q285" s="168"/>
    </row>
    <row r="286" spans="1:17" ht="27" customHeight="1">
      <c r="A286" s="1110"/>
      <c r="B286" s="1111"/>
      <c r="C286" s="127" t="s">
        <v>866</v>
      </c>
      <c r="D286" s="8" t="s">
        <v>280</v>
      </c>
      <c r="E286" s="237" t="s">
        <v>285</v>
      </c>
      <c r="F286" s="237">
        <v>5363</v>
      </c>
      <c r="G286" s="82">
        <v>2.3296875000000002E-2</v>
      </c>
      <c r="H286" s="170">
        <v>1</v>
      </c>
      <c r="I286" s="229" t="s">
        <v>657</v>
      </c>
      <c r="J286" s="312">
        <v>287.01200000000006</v>
      </c>
      <c r="K286" s="31">
        <f t="shared" si="12"/>
        <v>15785.660000000003</v>
      </c>
      <c r="L286" s="265"/>
      <c r="P286" s="168"/>
      <c r="Q286" s="168"/>
    </row>
    <row r="287" spans="1:17" ht="27" customHeight="1">
      <c r="A287" s="1110"/>
      <c r="B287" s="1111"/>
      <c r="C287" s="127" t="s">
        <v>867</v>
      </c>
      <c r="D287" s="8" t="s">
        <v>280</v>
      </c>
      <c r="E287" s="237" t="s">
        <v>284</v>
      </c>
      <c r="F287" s="237">
        <v>5796</v>
      </c>
      <c r="G287" s="82">
        <v>2.3296875000000002E-2</v>
      </c>
      <c r="H287" s="170">
        <v>1</v>
      </c>
      <c r="I287" s="229" t="s">
        <v>657</v>
      </c>
      <c r="J287" s="312">
        <v>356.40000000000003</v>
      </c>
      <c r="K287" s="31">
        <f t="shared" si="12"/>
        <v>19602.000000000004</v>
      </c>
      <c r="L287" s="265"/>
      <c r="P287" s="168"/>
      <c r="Q287" s="168"/>
    </row>
    <row r="288" spans="1:17" ht="27" customHeight="1" thickBot="1">
      <c r="A288" s="1174"/>
      <c r="B288" s="1175"/>
      <c r="C288" s="250" t="s">
        <v>868</v>
      </c>
      <c r="D288" s="7" t="s">
        <v>280</v>
      </c>
      <c r="E288" s="238" t="s">
        <v>283</v>
      </c>
      <c r="F288" s="238">
        <v>6229</v>
      </c>
      <c r="G288" s="83">
        <v>2.5906124999999999E-2</v>
      </c>
      <c r="H288" s="171">
        <v>1</v>
      </c>
      <c r="I288" s="277" t="s">
        <v>657</v>
      </c>
      <c r="J288" s="313">
        <v>393.8</v>
      </c>
      <c r="K288" s="55">
        <f t="shared" si="12"/>
        <v>21659</v>
      </c>
      <c r="L288" s="294"/>
      <c r="P288" s="168"/>
      <c r="Q288" s="168"/>
    </row>
    <row r="289" spans="1:17" ht="27" customHeight="1">
      <c r="A289" s="1108" t="s">
        <v>881</v>
      </c>
      <c r="B289" s="1109"/>
      <c r="C289" s="125" t="s">
        <v>869</v>
      </c>
      <c r="D289" s="100" t="s">
        <v>280</v>
      </c>
      <c r="E289" s="59" t="s">
        <v>293</v>
      </c>
      <c r="F289" s="59">
        <v>1968</v>
      </c>
      <c r="G289" s="85">
        <v>1.034825E-2</v>
      </c>
      <c r="H289" s="174">
        <v>1</v>
      </c>
      <c r="I289" s="228" t="s">
        <v>656</v>
      </c>
      <c r="J289" s="56">
        <v>125.4</v>
      </c>
      <c r="K289" s="54">
        <f t="shared" si="12"/>
        <v>6897</v>
      </c>
      <c r="L289" s="264"/>
      <c r="P289" s="168"/>
      <c r="Q289" s="168"/>
    </row>
    <row r="290" spans="1:17" ht="27" customHeight="1">
      <c r="A290" s="1110"/>
      <c r="B290" s="1111"/>
      <c r="C290" s="127" t="s">
        <v>870</v>
      </c>
      <c r="D290" s="8" t="s">
        <v>280</v>
      </c>
      <c r="E290" s="237" t="s">
        <v>292</v>
      </c>
      <c r="F290" s="237">
        <v>2399</v>
      </c>
      <c r="G290" s="82">
        <v>1.2691249999999999E-2</v>
      </c>
      <c r="H290" s="170">
        <v>1</v>
      </c>
      <c r="I290" s="229" t="s">
        <v>656</v>
      </c>
      <c r="J290" s="30">
        <v>135.30000000000001</v>
      </c>
      <c r="K290" s="31">
        <f t="shared" si="12"/>
        <v>7441.5000000000009</v>
      </c>
      <c r="L290" s="265"/>
      <c r="P290" s="168"/>
      <c r="Q290" s="168"/>
    </row>
    <row r="291" spans="1:17" ht="27" customHeight="1">
      <c r="A291" s="1110"/>
      <c r="B291" s="1111"/>
      <c r="C291" s="127" t="s">
        <v>871</v>
      </c>
      <c r="D291" s="8" t="s">
        <v>280</v>
      </c>
      <c r="E291" s="237" t="s">
        <v>291</v>
      </c>
      <c r="F291" s="237">
        <v>2841</v>
      </c>
      <c r="G291" s="82">
        <v>1.034825E-2</v>
      </c>
      <c r="H291" s="170">
        <v>1</v>
      </c>
      <c r="I291" s="229" t="s">
        <v>656</v>
      </c>
      <c r="J291" s="30">
        <v>161.70000000000002</v>
      </c>
      <c r="K291" s="31">
        <f t="shared" si="12"/>
        <v>8893.5000000000018</v>
      </c>
      <c r="L291" s="265"/>
      <c r="P291" s="168"/>
      <c r="Q291" s="168"/>
    </row>
    <row r="292" spans="1:17" ht="27" customHeight="1">
      <c r="A292" s="1110"/>
      <c r="B292" s="1111"/>
      <c r="C292" s="127" t="s">
        <v>872</v>
      </c>
      <c r="D292" s="8" t="s">
        <v>280</v>
      </c>
      <c r="E292" s="237" t="s">
        <v>290</v>
      </c>
      <c r="F292" s="237">
        <v>3283</v>
      </c>
      <c r="G292" s="82">
        <v>1.2691249999999999E-2</v>
      </c>
      <c r="H292" s="170">
        <v>1</v>
      </c>
      <c r="I292" s="229" t="s">
        <v>656</v>
      </c>
      <c r="J292" s="30">
        <v>185.9</v>
      </c>
      <c r="K292" s="31">
        <f t="shared" si="12"/>
        <v>10224.5</v>
      </c>
      <c r="L292" s="265"/>
      <c r="P292" s="168"/>
      <c r="Q292" s="168"/>
    </row>
    <row r="293" spans="1:17" ht="27" customHeight="1">
      <c r="A293" s="1110"/>
      <c r="B293" s="1111"/>
      <c r="C293" s="127" t="s">
        <v>873</v>
      </c>
      <c r="D293" s="8" t="s">
        <v>280</v>
      </c>
      <c r="E293" s="237" t="s">
        <v>289</v>
      </c>
      <c r="F293" s="237">
        <v>3725</v>
      </c>
      <c r="G293" s="82">
        <v>1.6205750000000001E-2</v>
      </c>
      <c r="H293" s="170">
        <v>1</v>
      </c>
      <c r="I293" s="229" t="s">
        <v>656</v>
      </c>
      <c r="J293" s="30">
        <v>211.20000000000002</v>
      </c>
      <c r="K293" s="31">
        <f t="shared" si="12"/>
        <v>11616.000000000002</v>
      </c>
      <c r="L293" s="265"/>
      <c r="P293" s="168"/>
      <c r="Q293" s="168"/>
    </row>
    <row r="294" spans="1:17" ht="34.5" customHeight="1">
      <c r="A294" s="1110"/>
      <c r="B294" s="1111"/>
      <c r="C294" s="127" t="s">
        <v>874</v>
      </c>
      <c r="D294" s="8" t="s">
        <v>280</v>
      </c>
      <c r="E294" s="237" t="s">
        <v>288</v>
      </c>
      <c r="F294" s="237">
        <v>4177</v>
      </c>
      <c r="G294" s="82">
        <v>1.6205750000000001E-2</v>
      </c>
      <c r="H294" s="170">
        <v>1</v>
      </c>
      <c r="I294" s="730" t="s">
        <v>657</v>
      </c>
      <c r="J294" s="30">
        <v>242.00000000000003</v>
      </c>
      <c r="K294" s="31">
        <f t="shared" si="12"/>
        <v>13310.000000000002</v>
      </c>
      <c r="L294" s="265"/>
      <c r="P294" s="168"/>
      <c r="Q294" s="168"/>
    </row>
    <row r="295" spans="1:17" ht="34.5" customHeight="1">
      <c r="A295" s="1110"/>
      <c r="B295" s="1111"/>
      <c r="C295" s="127" t="s">
        <v>875</v>
      </c>
      <c r="D295" s="8" t="s">
        <v>280</v>
      </c>
      <c r="E295" s="237" t="s">
        <v>287</v>
      </c>
      <c r="F295" s="237">
        <v>4618</v>
      </c>
      <c r="G295" s="82">
        <v>1.9569374999999999E-3</v>
      </c>
      <c r="H295" s="170">
        <v>1</v>
      </c>
      <c r="I295" s="229" t="s">
        <v>657</v>
      </c>
      <c r="J295" s="30">
        <v>269.5</v>
      </c>
      <c r="K295" s="31">
        <f t="shared" si="12"/>
        <v>14822.5</v>
      </c>
      <c r="L295" s="265"/>
      <c r="P295" s="168"/>
      <c r="Q295" s="168"/>
    </row>
    <row r="296" spans="1:17" ht="34.5" customHeight="1">
      <c r="A296" s="1110"/>
      <c r="B296" s="1111"/>
      <c r="C296" s="127" t="s">
        <v>876</v>
      </c>
      <c r="D296" s="8" t="s">
        <v>280</v>
      </c>
      <c r="E296" s="237" t="s">
        <v>286</v>
      </c>
      <c r="F296" s="237">
        <v>5051</v>
      </c>
      <c r="G296" s="82">
        <v>1.9569375E-2</v>
      </c>
      <c r="H296" s="170">
        <v>1</v>
      </c>
      <c r="I296" s="229" t="s">
        <v>657</v>
      </c>
      <c r="J296" s="30">
        <v>302.5</v>
      </c>
      <c r="K296" s="31">
        <f t="shared" si="12"/>
        <v>16637.5</v>
      </c>
      <c r="L296" s="265"/>
      <c r="P296" s="168"/>
      <c r="Q296" s="168"/>
    </row>
    <row r="297" spans="1:17" ht="27" customHeight="1">
      <c r="A297" s="1110"/>
      <c r="B297" s="1111"/>
      <c r="C297" s="127" t="s">
        <v>877</v>
      </c>
      <c r="D297" s="8" t="s">
        <v>280</v>
      </c>
      <c r="E297" s="237" t="s">
        <v>285</v>
      </c>
      <c r="F297" s="237">
        <v>5453</v>
      </c>
      <c r="G297" s="82">
        <v>2.3296875000000002E-2</v>
      </c>
      <c r="H297" s="170">
        <v>1</v>
      </c>
      <c r="I297" s="229" t="s">
        <v>657</v>
      </c>
      <c r="J297" s="30">
        <v>393.8</v>
      </c>
      <c r="K297" s="31">
        <f t="shared" si="12"/>
        <v>21659</v>
      </c>
      <c r="L297" s="265"/>
      <c r="P297" s="168"/>
      <c r="Q297" s="168"/>
    </row>
    <row r="298" spans="1:17" ht="27" customHeight="1">
      <c r="A298" s="1110"/>
      <c r="B298" s="1111"/>
      <c r="C298" s="127" t="s">
        <v>878</v>
      </c>
      <c r="D298" s="8" t="s">
        <v>280</v>
      </c>
      <c r="E298" s="237" t="s">
        <v>284</v>
      </c>
      <c r="F298" s="237">
        <v>5895</v>
      </c>
      <c r="G298" s="82">
        <v>2.3296875000000002E-2</v>
      </c>
      <c r="H298" s="170">
        <v>1</v>
      </c>
      <c r="I298" s="229" t="s">
        <v>657</v>
      </c>
      <c r="J298" s="30">
        <v>435.6</v>
      </c>
      <c r="K298" s="31">
        <f t="shared" si="12"/>
        <v>23958</v>
      </c>
      <c r="L298" s="265"/>
      <c r="P298" s="168"/>
      <c r="Q298" s="168"/>
    </row>
    <row r="299" spans="1:17" ht="27" customHeight="1" thickBot="1">
      <c r="A299" s="1110"/>
      <c r="B299" s="1111"/>
      <c r="C299" s="124" t="s">
        <v>879</v>
      </c>
      <c r="D299" s="99" t="s">
        <v>280</v>
      </c>
      <c r="E299" s="78" t="s">
        <v>283</v>
      </c>
      <c r="F299" s="78">
        <v>6337</v>
      </c>
      <c r="G299" s="111">
        <v>2.5906124999999999E-2</v>
      </c>
      <c r="H299" s="172">
        <v>1</v>
      </c>
      <c r="I299" s="162" t="s">
        <v>657</v>
      </c>
      <c r="J299" s="122">
        <v>484.00000000000006</v>
      </c>
      <c r="K299" s="26">
        <f t="shared" si="12"/>
        <v>26620.000000000004</v>
      </c>
      <c r="L299" s="266"/>
      <c r="P299" s="168"/>
      <c r="Q299" s="168"/>
    </row>
    <row r="300" spans="1:17" ht="35.450000000000003" customHeight="1">
      <c r="A300" s="1081"/>
      <c r="B300" s="1106" t="s">
        <v>964</v>
      </c>
      <c r="C300" s="167" t="s">
        <v>948</v>
      </c>
      <c r="D300" s="419" t="s">
        <v>8</v>
      </c>
      <c r="E300" s="233"/>
      <c r="F300" s="20">
        <v>1825</v>
      </c>
      <c r="G300" s="79">
        <v>4.1330000000000004E-3</v>
      </c>
      <c r="H300" s="169">
        <v>1</v>
      </c>
      <c r="I300" s="281">
        <v>4</v>
      </c>
      <c r="J300" s="307">
        <v>386.1</v>
      </c>
      <c r="K300" s="12">
        <f>J300*$K$2*((100-$K$1)/100)</f>
        <v>21235.5</v>
      </c>
      <c r="L300" s="426"/>
      <c r="P300" s="168"/>
      <c r="Q300" s="168"/>
    </row>
    <row r="301" spans="1:17" ht="35.450000000000003" customHeight="1">
      <c r="A301" s="1083"/>
      <c r="B301" s="1102"/>
      <c r="C301" s="127"/>
      <c r="D301" s="8"/>
      <c r="E301" s="237"/>
      <c r="F301" s="237"/>
      <c r="G301" s="80"/>
      <c r="H301" s="170"/>
      <c r="I301" s="229"/>
      <c r="J301" s="36"/>
      <c r="K301" s="37"/>
      <c r="L301" s="265"/>
      <c r="P301" s="168"/>
      <c r="Q301" s="168"/>
    </row>
    <row r="302" spans="1:17" ht="35.450000000000003" customHeight="1" thickBot="1">
      <c r="A302" s="1084"/>
      <c r="B302" s="1107"/>
      <c r="C302" s="250"/>
      <c r="D302" s="7"/>
      <c r="E302" s="238"/>
      <c r="F302" s="238"/>
      <c r="G302" s="81"/>
      <c r="H302" s="171"/>
      <c r="I302" s="277"/>
      <c r="J302" s="34"/>
      <c r="K302" s="35"/>
      <c r="L302" s="266"/>
      <c r="P302" s="168"/>
      <c r="Q302" s="168"/>
    </row>
    <row r="303" spans="1:17" ht="33.6" customHeight="1">
      <c r="A303" s="1081"/>
      <c r="B303" s="1106" t="s">
        <v>713</v>
      </c>
      <c r="C303" s="167" t="s">
        <v>714</v>
      </c>
      <c r="D303" s="419" t="s">
        <v>8</v>
      </c>
      <c r="E303" s="233">
        <v>12</v>
      </c>
      <c r="F303" s="20">
        <v>2300</v>
      </c>
      <c r="G303" s="79">
        <v>8.9999999999999993E-3</v>
      </c>
      <c r="H303" s="169">
        <v>1</v>
      </c>
      <c r="I303" s="281" t="s">
        <v>715</v>
      </c>
      <c r="J303" s="307">
        <v>150.70000000000002</v>
      </c>
      <c r="K303" s="12">
        <f>J303*$K$2*((100-$K$1)/100)</f>
        <v>8288.5000000000018</v>
      </c>
      <c r="L303" s="426"/>
      <c r="P303" s="168"/>
      <c r="Q303" s="168"/>
    </row>
    <row r="304" spans="1:17" ht="33.6" customHeight="1">
      <c r="A304" s="1083"/>
      <c r="B304" s="1102"/>
      <c r="C304" s="127"/>
      <c r="D304" s="8"/>
      <c r="E304" s="237"/>
      <c r="F304" s="237"/>
      <c r="G304" s="80"/>
      <c r="H304" s="170"/>
      <c r="I304" s="229"/>
      <c r="J304" s="36"/>
      <c r="K304" s="37"/>
      <c r="L304" s="265"/>
      <c r="P304" s="168"/>
      <c r="Q304" s="168"/>
    </row>
    <row r="305" spans="1:17" ht="33.6" customHeight="1" thickBot="1">
      <c r="A305" s="1084"/>
      <c r="B305" s="1107"/>
      <c r="C305" s="250"/>
      <c r="D305" s="7"/>
      <c r="E305" s="238"/>
      <c r="F305" s="238"/>
      <c r="G305" s="81"/>
      <c r="H305" s="171"/>
      <c r="I305" s="277"/>
      <c r="J305" s="34"/>
      <c r="K305" s="35"/>
      <c r="L305" s="266"/>
      <c r="P305" s="168"/>
      <c r="Q305" s="168"/>
    </row>
    <row r="306" spans="1:17" ht="27" customHeight="1">
      <c r="A306" s="1081"/>
      <c r="B306" s="1126" t="s">
        <v>250</v>
      </c>
      <c r="C306" s="167" t="s">
        <v>276</v>
      </c>
      <c r="D306" s="419" t="s">
        <v>8</v>
      </c>
      <c r="E306" s="233">
        <v>12</v>
      </c>
      <c r="F306" s="20">
        <v>447</v>
      </c>
      <c r="G306" s="79">
        <v>8.3299999999999997E-4</v>
      </c>
      <c r="H306" s="169">
        <v>5</v>
      </c>
      <c r="I306" s="281" t="s">
        <v>658</v>
      </c>
      <c r="J306" s="11">
        <v>23.650000000000002</v>
      </c>
      <c r="K306" s="12">
        <f>J306*$K$2*((100-$K$1)/100)</f>
        <v>1300.7500000000002</v>
      </c>
      <c r="L306" s="264"/>
      <c r="P306" s="168"/>
      <c r="Q306" s="168"/>
    </row>
    <row r="307" spans="1:17" ht="27" customHeight="1">
      <c r="A307" s="1083"/>
      <c r="B307" s="1127"/>
      <c r="C307" s="127"/>
      <c r="D307" s="8"/>
      <c r="E307" s="237"/>
      <c r="F307" s="237"/>
      <c r="G307" s="80"/>
      <c r="H307" s="170"/>
      <c r="I307" s="229"/>
      <c r="J307" s="36"/>
      <c r="K307" s="37"/>
      <c r="L307" s="265"/>
      <c r="P307" s="168"/>
      <c r="Q307" s="168"/>
    </row>
    <row r="308" spans="1:17" ht="27" customHeight="1" thickBot="1">
      <c r="A308" s="1084"/>
      <c r="B308" s="1128"/>
      <c r="C308" s="250"/>
      <c r="D308" s="7"/>
      <c r="E308" s="238"/>
      <c r="F308" s="238"/>
      <c r="G308" s="81"/>
      <c r="H308" s="171"/>
      <c r="I308" s="277"/>
      <c r="J308" s="34"/>
      <c r="K308" s="35"/>
      <c r="L308" s="266"/>
      <c r="P308" s="168"/>
      <c r="Q308" s="168"/>
    </row>
    <row r="309" spans="1:17" ht="27" customHeight="1">
      <c r="A309" s="1081"/>
      <c r="B309" s="1126" t="s">
        <v>251</v>
      </c>
      <c r="C309" s="274" t="s">
        <v>278</v>
      </c>
      <c r="D309" s="419" t="s">
        <v>8</v>
      </c>
      <c r="E309" s="233">
        <v>16</v>
      </c>
      <c r="F309" s="20">
        <v>896</v>
      </c>
      <c r="G309" s="79">
        <v>6.4396799999999997E-4</v>
      </c>
      <c r="H309" s="169">
        <v>3</v>
      </c>
      <c r="I309" s="281" t="s">
        <v>659</v>
      </c>
      <c r="J309" s="11">
        <v>64.141000000000005</v>
      </c>
      <c r="K309" s="12">
        <f>J309*$K$2*((100-$K$1)/100)</f>
        <v>3527.7550000000001</v>
      </c>
      <c r="L309" s="264"/>
      <c r="P309" s="168"/>
      <c r="Q309" s="168"/>
    </row>
    <row r="310" spans="1:17" ht="27" customHeight="1">
      <c r="A310" s="1083"/>
      <c r="B310" s="1127"/>
      <c r="C310" s="127"/>
      <c r="D310" s="8"/>
      <c r="E310" s="237"/>
      <c r="F310" s="237"/>
      <c r="G310" s="80"/>
      <c r="H310" s="170"/>
      <c r="I310" s="229"/>
      <c r="J310" s="36"/>
      <c r="K310" s="37"/>
      <c r="L310" s="265"/>
      <c r="P310" s="168"/>
      <c r="Q310" s="168"/>
    </row>
    <row r="311" spans="1:17" ht="23.25" customHeight="1" thickBot="1">
      <c r="A311" s="1084"/>
      <c r="B311" s="1128"/>
      <c r="C311" s="250"/>
      <c r="D311" s="7"/>
      <c r="E311" s="238"/>
      <c r="F311" s="238"/>
      <c r="G311" s="81"/>
      <c r="H311" s="171"/>
      <c r="I311" s="277"/>
      <c r="J311" s="34"/>
      <c r="K311" s="35"/>
      <c r="L311" s="266"/>
      <c r="P311" s="168"/>
      <c r="Q311" s="168"/>
    </row>
    <row r="312" spans="1:17" ht="22.5" customHeight="1">
      <c r="A312" s="1081"/>
      <c r="B312" s="1126" t="s">
        <v>252</v>
      </c>
      <c r="C312" s="274" t="s">
        <v>277</v>
      </c>
      <c r="D312" s="419" t="s">
        <v>8</v>
      </c>
      <c r="E312" s="233">
        <v>16</v>
      </c>
      <c r="F312" s="20">
        <v>1044</v>
      </c>
      <c r="G312" s="79">
        <v>6.4396799999999997E-4</v>
      </c>
      <c r="H312" s="169">
        <v>3</v>
      </c>
      <c r="I312" s="281" t="s">
        <v>659</v>
      </c>
      <c r="J312" s="11">
        <v>92.081000000000003</v>
      </c>
      <c r="K312" s="12">
        <f>J312*$K$2*((100-$K$1)/100)</f>
        <v>5064.4549999999999</v>
      </c>
      <c r="L312" s="264"/>
      <c r="P312" s="168"/>
      <c r="Q312" s="168"/>
    </row>
    <row r="313" spans="1:17" ht="27" customHeight="1">
      <c r="A313" s="1083"/>
      <c r="B313" s="1127"/>
      <c r="C313" s="127"/>
      <c r="D313" s="8"/>
      <c r="E313" s="237"/>
      <c r="F313" s="237"/>
      <c r="G313" s="80"/>
      <c r="H313" s="170"/>
      <c r="I313" s="229"/>
      <c r="J313" s="36"/>
      <c r="K313" s="37"/>
      <c r="L313" s="265"/>
      <c r="P313" s="168"/>
      <c r="Q313" s="168"/>
    </row>
    <row r="314" spans="1:17" ht="27" customHeight="1" thickBot="1">
      <c r="A314" s="1084"/>
      <c r="B314" s="1128"/>
      <c r="C314" s="250"/>
      <c r="D314" s="7"/>
      <c r="E314" s="238"/>
      <c r="F314" s="238"/>
      <c r="G314" s="81"/>
      <c r="H314" s="171"/>
      <c r="I314" s="277"/>
      <c r="J314" s="34"/>
      <c r="K314" s="65"/>
      <c r="L314" s="294"/>
      <c r="P314" s="168"/>
      <c r="Q314" s="168"/>
    </row>
    <row r="315" spans="1:17" ht="27" customHeight="1">
      <c r="A315" s="1081"/>
      <c r="B315" s="1126" t="s">
        <v>953</v>
      </c>
      <c r="C315" s="167" t="s">
        <v>947</v>
      </c>
      <c r="D315" s="419" t="s">
        <v>4</v>
      </c>
      <c r="E315" s="233"/>
      <c r="F315" s="20">
        <v>11.4</v>
      </c>
      <c r="G315" s="79">
        <v>6.9999999999999999E-6</v>
      </c>
      <c r="H315" s="169">
        <v>50</v>
      </c>
      <c r="I315" s="281">
        <v>2000</v>
      </c>
      <c r="J315" s="11">
        <v>0.83600000000000008</v>
      </c>
      <c r="K315" s="12">
        <f>J315*$K$2*((100-$K$1)/100)</f>
        <v>45.980000000000004</v>
      </c>
      <c r="L315" s="264"/>
      <c r="P315" s="168"/>
      <c r="Q315" s="168"/>
    </row>
    <row r="316" spans="1:17" ht="27" customHeight="1">
      <c r="A316" s="1083"/>
      <c r="B316" s="1127"/>
      <c r="C316" s="127"/>
      <c r="D316" s="8"/>
      <c r="E316" s="237"/>
      <c r="F316" s="237"/>
      <c r="G316" s="80"/>
      <c r="H316" s="170"/>
      <c r="I316" s="229"/>
      <c r="J316" s="36"/>
      <c r="K316" s="37"/>
      <c r="L316" s="265"/>
      <c r="P316" s="168"/>
      <c r="Q316" s="168"/>
    </row>
    <row r="317" spans="1:17" ht="27" customHeight="1" thickBot="1">
      <c r="A317" s="1084"/>
      <c r="B317" s="1128"/>
      <c r="C317" s="250"/>
      <c r="D317" s="7"/>
      <c r="E317" s="238"/>
      <c r="F317" s="238"/>
      <c r="G317" s="81"/>
      <c r="H317" s="171"/>
      <c r="I317" s="277"/>
      <c r="J317" s="34"/>
      <c r="K317" s="35"/>
      <c r="L317" s="266"/>
      <c r="P317" s="168"/>
      <c r="Q317" s="168"/>
    </row>
    <row r="318" spans="1:17" ht="27" customHeight="1">
      <c r="A318" s="1103"/>
      <c r="B318" s="1106" t="s">
        <v>294</v>
      </c>
      <c r="C318" s="126" t="s">
        <v>298</v>
      </c>
      <c r="D318" s="123" t="s">
        <v>295</v>
      </c>
      <c r="E318" s="236"/>
      <c r="F318" s="236">
        <v>51</v>
      </c>
      <c r="G318" s="163">
        <v>3.4999999999999997E-5</v>
      </c>
      <c r="H318" s="175">
        <v>60</v>
      </c>
      <c r="I318" s="228" t="s">
        <v>660</v>
      </c>
      <c r="J318" s="164">
        <v>2.915</v>
      </c>
      <c r="K318" s="68">
        <f t="shared" ref="K318:K329" si="13">J318*$K$2*((100-$K$1)/100)</f>
        <v>160.32499999999999</v>
      </c>
      <c r="L318" s="264"/>
      <c r="P318" s="168"/>
      <c r="Q318" s="168"/>
    </row>
    <row r="319" spans="1:17" ht="27" customHeight="1">
      <c r="A319" s="1104"/>
      <c r="B319" s="1102"/>
      <c r="C319" s="127" t="s">
        <v>299</v>
      </c>
      <c r="D319" s="8" t="s">
        <v>297</v>
      </c>
      <c r="E319" s="237"/>
      <c r="F319" s="237">
        <v>51</v>
      </c>
      <c r="G319" s="165">
        <v>3.4999999999999997E-5</v>
      </c>
      <c r="H319" s="176">
        <v>60</v>
      </c>
      <c r="I319" s="229" t="s">
        <v>660</v>
      </c>
      <c r="J319" s="30">
        <v>2.9480000000000004</v>
      </c>
      <c r="K319" s="69">
        <f t="shared" si="13"/>
        <v>162.14000000000001</v>
      </c>
      <c r="L319" s="265"/>
      <c r="P319" s="168"/>
      <c r="Q319" s="168"/>
    </row>
    <row r="320" spans="1:17" ht="23.1" customHeight="1" thickBot="1">
      <c r="A320" s="1105"/>
      <c r="B320" s="1107"/>
      <c r="C320" s="250" t="s">
        <v>300</v>
      </c>
      <c r="D320" s="7" t="s">
        <v>296</v>
      </c>
      <c r="E320" s="238"/>
      <c r="F320" s="238">
        <v>67</v>
      </c>
      <c r="G320" s="166">
        <v>5.1999999999999997E-5</v>
      </c>
      <c r="H320" s="177">
        <v>40</v>
      </c>
      <c r="I320" s="277" t="s">
        <v>661</v>
      </c>
      <c r="J320" s="25">
        <v>3.3660000000000005</v>
      </c>
      <c r="K320" s="70">
        <f t="shared" si="13"/>
        <v>185.13000000000002</v>
      </c>
      <c r="L320" s="266"/>
      <c r="P320" s="168"/>
      <c r="Q320" s="168"/>
    </row>
    <row r="321" spans="1:17" ht="23.1" customHeight="1">
      <c r="A321" s="1103"/>
      <c r="B321" s="1106" t="s">
        <v>954</v>
      </c>
      <c r="C321" s="126" t="s">
        <v>949</v>
      </c>
      <c r="D321" s="123" t="s">
        <v>956</v>
      </c>
      <c r="E321" s="236"/>
      <c r="F321" s="236">
        <v>47.7</v>
      </c>
      <c r="G321" s="163">
        <v>3.8999999999999999E-5</v>
      </c>
      <c r="H321" s="175">
        <v>10</v>
      </c>
      <c r="I321" s="228">
        <v>350</v>
      </c>
      <c r="J321" s="164">
        <v>2.7280000000000002</v>
      </c>
      <c r="K321" s="68">
        <f t="shared" si="13"/>
        <v>150.04000000000002</v>
      </c>
      <c r="L321" s="264"/>
      <c r="P321" s="168"/>
      <c r="Q321" s="168"/>
    </row>
    <row r="322" spans="1:17" ht="23.1" customHeight="1">
      <c r="A322" s="1104"/>
      <c r="B322" s="1102"/>
      <c r="C322" s="127" t="s">
        <v>950</v>
      </c>
      <c r="D322" s="8" t="s">
        <v>957</v>
      </c>
      <c r="E322" s="237"/>
      <c r="F322" s="237">
        <v>47</v>
      </c>
      <c r="G322" s="165">
        <v>3.8999999999999999E-5</v>
      </c>
      <c r="H322" s="176">
        <v>10</v>
      </c>
      <c r="I322" s="229">
        <v>350</v>
      </c>
      <c r="J322" s="30">
        <v>2.7829999999999999</v>
      </c>
      <c r="K322" s="69">
        <f t="shared" si="13"/>
        <v>153.065</v>
      </c>
      <c r="L322" s="265"/>
      <c r="P322" s="168"/>
      <c r="Q322" s="168"/>
    </row>
    <row r="323" spans="1:17" ht="23.1" customHeight="1" thickBot="1">
      <c r="A323" s="1105"/>
      <c r="B323" s="1107"/>
      <c r="C323" s="250" t="s">
        <v>951</v>
      </c>
      <c r="D323" s="7" t="s">
        <v>958</v>
      </c>
      <c r="E323" s="238"/>
      <c r="F323" s="238">
        <v>63.3</v>
      </c>
      <c r="G323" s="166">
        <v>4.5000000000000003E-5</v>
      </c>
      <c r="H323" s="177">
        <v>10</v>
      </c>
      <c r="I323" s="277">
        <v>300</v>
      </c>
      <c r="J323" s="25">
        <v>3.74</v>
      </c>
      <c r="K323" s="252">
        <f t="shared" si="13"/>
        <v>205.70000000000002</v>
      </c>
      <c r="L323" s="266"/>
      <c r="P323" s="168"/>
      <c r="Q323" s="168"/>
    </row>
    <row r="324" spans="1:17" ht="23.1" customHeight="1">
      <c r="A324" s="1103"/>
      <c r="B324" s="1106" t="s">
        <v>955</v>
      </c>
      <c r="C324" s="126" t="s">
        <v>952</v>
      </c>
      <c r="D324" s="123" t="s">
        <v>956</v>
      </c>
      <c r="E324" s="236"/>
      <c r="F324" s="236">
        <v>48</v>
      </c>
      <c r="G324" s="163">
        <v>3.8999999999999999E-5</v>
      </c>
      <c r="H324" s="175">
        <v>10</v>
      </c>
      <c r="I324" s="228">
        <v>350</v>
      </c>
      <c r="J324" s="164">
        <v>2.8050000000000002</v>
      </c>
      <c r="K324" s="68">
        <f t="shared" si="13"/>
        <v>154.27500000000001</v>
      </c>
      <c r="L324" s="264"/>
      <c r="P324" s="168"/>
      <c r="Q324" s="168"/>
    </row>
    <row r="325" spans="1:17" ht="23.1" customHeight="1">
      <c r="A325" s="1104"/>
      <c r="B325" s="1102"/>
      <c r="C325" s="127"/>
      <c r="D325" s="8"/>
      <c r="E325" s="237"/>
      <c r="F325" s="237"/>
      <c r="G325" s="165"/>
      <c r="H325" s="176"/>
      <c r="I325" s="229"/>
      <c r="J325" s="30"/>
      <c r="K325" s="69"/>
      <c r="L325" s="265"/>
      <c r="P325" s="168"/>
      <c r="Q325" s="168"/>
    </row>
    <row r="326" spans="1:17" ht="23.1" customHeight="1" thickBot="1">
      <c r="A326" s="1105"/>
      <c r="B326" s="1107"/>
      <c r="C326" s="250"/>
      <c r="D326" s="7"/>
      <c r="E326" s="238"/>
      <c r="F326" s="238"/>
      <c r="G326" s="166"/>
      <c r="H326" s="177"/>
      <c r="I326" s="277"/>
      <c r="J326" s="25"/>
      <c r="K326" s="70"/>
      <c r="L326" s="266"/>
      <c r="P326" s="168"/>
      <c r="Q326" s="168"/>
    </row>
    <row r="327" spans="1:17" ht="27" customHeight="1">
      <c r="A327" s="1081"/>
      <c r="B327" s="1106" t="s">
        <v>1300</v>
      </c>
      <c r="C327" s="274" t="s">
        <v>774</v>
      </c>
      <c r="D327" s="416" t="s">
        <v>775</v>
      </c>
      <c r="E327" s="233"/>
      <c r="F327" s="233">
        <v>447</v>
      </c>
      <c r="G327" s="79">
        <v>8.3299999999999997E-4</v>
      </c>
      <c r="H327" s="169">
        <v>5</v>
      </c>
      <c r="I327" s="202" t="s">
        <v>672</v>
      </c>
      <c r="J327" s="11">
        <v>7.2050000000000001</v>
      </c>
      <c r="K327" s="68">
        <f t="shared" si="13"/>
        <v>396.27499999999998</v>
      </c>
      <c r="L327" s="267"/>
      <c r="P327" s="168"/>
      <c r="Q327" s="168"/>
    </row>
    <row r="328" spans="1:17" ht="27" customHeight="1">
      <c r="A328" s="1083"/>
      <c r="B328" s="1102"/>
      <c r="C328" s="127" t="s">
        <v>712</v>
      </c>
      <c r="D328" s="413" t="s">
        <v>711</v>
      </c>
      <c r="E328" s="237"/>
      <c r="F328" s="237">
        <v>475</v>
      </c>
      <c r="G328" s="80">
        <v>8.9999999999999998E-4</v>
      </c>
      <c r="H328" s="170">
        <v>5</v>
      </c>
      <c r="I328" s="229" t="s">
        <v>672</v>
      </c>
      <c r="J328" s="30">
        <v>8.7670000000000012</v>
      </c>
      <c r="K328" s="69">
        <f t="shared" si="13"/>
        <v>482.18500000000006</v>
      </c>
      <c r="L328" s="265"/>
      <c r="P328" s="168"/>
      <c r="Q328" s="168"/>
    </row>
    <row r="329" spans="1:17" ht="27" customHeight="1" thickBot="1">
      <c r="A329" s="1084"/>
      <c r="B329" s="1107"/>
      <c r="C329" s="250" t="s">
        <v>710</v>
      </c>
      <c r="D329" s="414" t="s">
        <v>709</v>
      </c>
      <c r="E329" s="238"/>
      <c r="F329" s="238">
        <v>475</v>
      </c>
      <c r="G329" s="81">
        <v>8.9999999999999998E-4</v>
      </c>
      <c r="H329" s="171">
        <v>5</v>
      </c>
      <c r="I329" s="277" t="s">
        <v>672</v>
      </c>
      <c r="J329" s="25">
        <v>8.9760000000000009</v>
      </c>
      <c r="K329" s="252">
        <f t="shared" si="13"/>
        <v>493.68000000000006</v>
      </c>
      <c r="L329" s="266"/>
      <c r="P329" s="168"/>
      <c r="Q329" s="168"/>
    </row>
    <row r="330" spans="1:17" ht="27" customHeight="1">
      <c r="A330" s="1081"/>
      <c r="B330" s="1126" t="s">
        <v>253</v>
      </c>
      <c r="C330" s="274" t="s">
        <v>279</v>
      </c>
      <c r="D330" s="419" t="s">
        <v>8</v>
      </c>
      <c r="E330" s="233"/>
      <c r="F330" s="233">
        <v>102</v>
      </c>
      <c r="G330" s="79">
        <v>5.0000000000000002E-5</v>
      </c>
      <c r="H330" s="169">
        <v>5</v>
      </c>
      <c r="I330" s="202" t="s">
        <v>684</v>
      </c>
      <c r="J330" s="11">
        <v>7.5900000000000007</v>
      </c>
      <c r="K330" s="12">
        <f>J330*$K$2*((100-$K$1)/100)</f>
        <v>417.45000000000005</v>
      </c>
      <c r="L330" s="264"/>
      <c r="P330" s="168"/>
      <c r="Q330" s="168"/>
    </row>
    <row r="331" spans="1:17" ht="27" customHeight="1">
      <c r="A331" s="1083"/>
      <c r="B331" s="1127"/>
      <c r="C331" s="127"/>
      <c r="D331" s="8"/>
      <c r="E331" s="237"/>
      <c r="F331" s="237"/>
      <c r="G331" s="80"/>
      <c r="H331" s="170"/>
      <c r="I331" s="229"/>
      <c r="J331" s="36"/>
      <c r="K331" s="37"/>
      <c r="L331" s="265"/>
      <c r="P331" s="168"/>
      <c r="Q331" s="168"/>
    </row>
    <row r="332" spans="1:17" ht="27" customHeight="1" thickBot="1">
      <c r="A332" s="1084"/>
      <c r="B332" s="1128"/>
      <c r="C332" s="250"/>
      <c r="D332" s="7"/>
      <c r="E332" s="238"/>
      <c r="F332" s="238"/>
      <c r="G332" s="81"/>
      <c r="H332" s="171"/>
      <c r="I332" s="277"/>
      <c r="J332" s="34"/>
      <c r="K332" s="35"/>
      <c r="L332" s="266"/>
      <c r="P332" s="168"/>
      <c r="Q332" s="168"/>
    </row>
    <row r="333" spans="1:17" ht="55.35" customHeight="1" thickBot="1">
      <c r="A333" s="607"/>
      <c r="B333" s="608" t="s">
        <v>1359</v>
      </c>
      <c r="C333" s="609" t="s">
        <v>1355</v>
      </c>
      <c r="D333" s="610" t="s">
        <v>4</v>
      </c>
      <c r="E333" s="611"/>
      <c r="F333" s="611"/>
      <c r="G333" s="612"/>
      <c r="H333" s="613">
        <v>12</v>
      </c>
      <c r="I333" s="614" t="s">
        <v>646</v>
      </c>
      <c r="J333" s="615">
        <v>11.55</v>
      </c>
      <c r="K333" s="616">
        <f>J333*$K$2*((100-$K$1)/100)</f>
        <v>635.25</v>
      </c>
      <c r="L333" s="617"/>
      <c r="P333" s="168"/>
      <c r="Q333" s="168"/>
    </row>
    <row r="334" spans="1:17" ht="28.9" customHeight="1">
      <c r="A334" s="1245"/>
      <c r="B334" s="1244" t="s">
        <v>1360</v>
      </c>
      <c r="C334" s="601" t="s">
        <v>1361</v>
      </c>
      <c r="D334" s="100" t="s">
        <v>1362</v>
      </c>
      <c r="E334" s="602" t="s">
        <v>293</v>
      </c>
      <c r="F334" s="602">
        <v>475</v>
      </c>
      <c r="G334" s="603">
        <v>1.0965E-3</v>
      </c>
      <c r="H334" s="174">
        <v>2</v>
      </c>
      <c r="I334" s="604" t="s">
        <v>1250</v>
      </c>
      <c r="J334" s="605">
        <v>27.918000000000003</v>
      </c>
      <c r="K334" s="114">
        <f t="shared" ref="K334:K346" si="14">J334*$K$2*((100-$K$1)/100)</f>
        <v>1535.4900000000002</v>
      </c>
      <c r="L334" s="606"/>
      <c r="N334" s="500"/>
      <c r="P334" s="168"/>
      <c r="Q334" s="168"/>
    </row>
    <row r="335" spans="1:17" ht="28.9" customHeight="1">
      <c r="A335" s="1245"/>
      <c r="B335" s="1244"/>
      <c r="C335" s="512" t="s">
        <v>1363</v>
      </c>
      <c r="D335" s="8" t="s">
        <v>1362</v>
      </c>
      <c r="E335" s="513" t="s">
        <v>292</v>
      </c>
      <c r="F335" s="513">
        <v>700</v>
      </c>
      <c r="G335" s="514">
        <v>1.6065000000000001E-3</v>
      </c>
      <c r="H335" s="170">
        <v>2</v>
      </c>
      <c r="I335" s="515" t="s">
        <v>1250</v>
      </c>
      <c r="J335" s="516">
        <v>38.368000000000009</v>
      </c>
      <c r="K335" s="69">
        <f t="shared" si="14"/>
        <v>2110.2400000000007</v>
      </c>
      <c r="L335" s="521"/>
      <c r="N335" s="500"/>
      <c r="P335" s="168"/>
      <c r="Q335" s="168"/>
    </row>
    <row r="336" spans="1:17" ht="28.9" customHeight="1">
      <c r="A336" s="1245"/>
      <c r="B336" s="1244"/>
      <c r="C336" s="512" t="s">
        <v>1364</v>
      </c>
      <c r="D336" s="8" t="s">
        <v>1362</v>
      </c>
      <c r="E336" s="513" t="s">
        <v>291</v>
      </c>
      <c r="F336" s="513">
        <v>925</v>
      </c>
      <c r="G336" s="514">
        <v>2.1164999999999999E-3</v>
      </c>
      <c r="H336" s="170">
        <v>2</v>
      </c>
      <c r="I336" s="515" t="s">
        <v>1250</v>
      </c>
      <c r="J336" s="516">
        <v>50.413000000000004</v>
      </c>
      <c r="K336" s="69">
        <f t="shared" si="14"/>
        <v>2772.7150000000001</v>
      </c>
      <c r="L336" s="521"/>
      <c r="N336" s="500"/>
      <c r="P336" s="168"/>
      <c r="Q336" s="168"/>
    </row>
    <row r="337" spans="1:17" ht="28.9" customHeight="1">
      <c r="A337" s="1245"/>
      <c r="B337" s="1244"/>
      <c r="C337" s="512" t="s">
        <v>1365</v>
      </c>
      <c r="D337" s="8" t="s">
        <v>1362</v>
      </c>
      <c r="E337" s="513" t="s">
        <v>290</v>
      </c>
      <c r="F337" s="513">
        <v>1150</v>
      </c>
      <c r="G337" s="514">
        <v>2.6264999999999999E-3</v>
      </c>
      <c r="H337" s="170">
        <v>2</v>
      </c>
      <c r="I337" s="515" t="s">
        <v>1250</v>
      </c>
      <c r="J337" s="516">
        <v>62.128</v>
      </c>
      <c r="K337" s="69">
        <f t="shared" si="14"/>
        <v>3417.04</v>
      </c>
      <c r="L337" s="521"/>
      <c r="N337" s="500"/>
      <c r="P337" s="168"/>
      <c r="Q337" s="168"/>
    </row>
    <row r="338" spans="1:17" ht="28.9" customHeight="1">
      <c r="A338" s="1245"/>
      <c r="B338" s="1244"/>
      <c r="C338" s="512" t="s">
        <v>1366</v>
      </c>
      <c r="D338" s="8" t="s">
        <v>1362</v>
      </c>
      <c r="E338" s="513" t="s">
        <v>289</v>
      </c>
      <c r="F338" s="513">
        <v>1360</v>
      </c>
      <c r="G338" s="514">
        <v>3.1365E-3</v>
      </c>
      <c r="H338" s="170">
        <v>2</v>
      </c>
      <c r="I338" s="515" t="s">
        <v>1250</v>
      </c>
      <c r="J338" s="516">
        <v>74.206000000000003</v>
      </c>
      <c r="K338" s="69">
        <f t="shared" si="14"/>
        <v>4081.3300000000004</v>
      </c>
      <c r="L338" s="521"/>
      <c r="N338" s="500"/>
      <c r="P338" s="168"/>
      <c r="Q338" s="168"/>
    </row>
    <row r="339" spans="1:17" ht="28.9" customHeight="1">
      <c r="A339" s="1245"/>
      <c r="B339" s="1244"/>
      <c r="C339" s="512" t="s">
        <v>1367</v>
      </c>
      <c r="D339" s="8" t="s">
        <v>1362</v>
      </c>
      <c r="E339" s="513" t="s">
        <v>288</v>
      </c>
      <c r="F339" s="513">
        <v>1560</v>
      </c>
      <c r="G339" s="514">
        <v>3.6465E-3</v>
      </c>
      <c r="H339" s="170">
        <v>2</v>
      </c>
      <c r="I339" s="515" t="s">
        <v>1250</v>
      </c>
      <c r="J339" s="516">
        <v>85.602000000000004</v>
      </c>
      <c r="K339" s="69">
        <f t="shared" si="14"/>
        <v>4708.1100000000006</v>
      </c>
      <c r="L339" s="521"/>
      <c r="N339" s="500"/>
      <c r="P339" s="168"/>
      <c r="Q339" s="168"/>
    </row>
    <row r="340" spans="1:17" ht="28.9" customHeight="1" thickBot="1">
      <c r="A340" s="1245"/>
      <c r="B340" s="1244"/>
      <c r="C340" s="589" t="s">
        <v>1368</v>
      </c>
      <c r="D340" s="99" t="s">
        <v>1362</v>
      </c>
      <c r="E340" s="590" t="s">
        <v>287</v>
      </c>
      <c r="F340" s="590">
        <v>1770</v>
      </c>
      <c r="G340" s="591">
        <v>4.1564999999999996E-3</v>
      </c>
      <c r="H340" s="172">
        <v>2</v>
      </c>
      <c r="I340" s="592" t="s">
        <v>1250</v>
      </c>
      <c r="J340" s="593">
        <v>97.350000000000009</v>
      </c>
      <c r="K340" s="112">
        <f t="shared" si="14"/>
        <v>5354.2500000000009</v>
      </c>
      <c r="L340" s="594"/>
      <c r="N340" s="500"/>
      <c r="P340" s="168"/>
      <c r="Q340" s="168"/>
    </row>
    <row r="341" spans="1:17" ht="28.9" customHeight="1">
      <c r="A341" s="1103"/>
      <c r="B341" s="1176" t="s">
        <v>1513</v>
      </c>
      <c r="C341" s="509" t="s">
        <v>1514</v>
      </c>
      <c r="D341" s="123" t="s">
        <v>1515</v>
      </c>
      <c r="E341" s="510" t="s">
        <v>293</v>
      </c>
      <c r="F341" s="510">
        <v>530</v>
      </c>
      <c r="G341" s="597">
        <v>1.2899999999999999E-3</v>
      </c>
      <c r="H341" s="169">
        <v>2</v>
      </c>
      <c r="I341" s="511" t="s">
        <v>1250</v>
      </c>
      <c r="J341" s="598">
        <v>30.569000000000003</v>
      </c>
      <c r="K341" s="583">
        <f t="shared" si="14"/>
        <v>1681.2950000000001</v>
      </c>
      <c r="L341" s="520"/>
      <c r="O341" s="579" t="s">
        <v>1502</v>
      </c>
      <c r="P341" s="168"/>
      <c r="Q341" s="168"/>
    </row>
    <row r="342" spans="1:17" ht="28.9" customHeight="1">
      <c r="A342" s="1104"/>
      <c r="B342" s="1177"/>
      <c r="C342" s="512" t="s">
        <v>1516</v>
      </c>
      <c r="D342" s="8" t="s">
        <v>1515</v>
      </c>
      <c r="E342" s="513" t="s">
        <v>292</v>
      </c>
      <c r="F342" s="513">
        <v>780</v>
      </c>
      <c r="G342" s="595">
        <v>1.89E-3</v>
      </c>
      <c r="H342" s="170">
        <v>2</v>
      </c>
      <c r="I342" s="515" t="s">
        <v>1250</v>
      </c>
      <c r="J342" s="596">
        <v>44.418000000000006</v>
      </c>
      <c r="K342" s="385">
        <f t="shared" si="14"/>
        <v>2442.9900000000002</v>
      </c>
      <c r="L342" s="521"/>
      <c r="O342" s="579" t="s">
        <v>1502</v>
      </c>
      <c r="P342" s="168"/>
      <c r="Q342" s="168"/>
    </row>
    <row r="343" spans="1:17" ht="28.9" customHeight="1">
      <c r="A343" s="1104"/>
      <c r="B343" s="1177"/>
      <c r="C343" s="512" t="s">
        <v>1517</v>
      </c>
      <c r="D343" s="8" t="s">
        <v>1515</v>
      </c>
      <c r="E343" s="513" t="s">
        <v>291</v>
      </c>
      <c r="F343" s="513">
        <v>1030</v>
      </c>
      <c r="G343" s="595">
        <v>2.49E-3</v>
      </c>
      <c r="H343" s="170">
        <v>2</v>
      </c>
      <c r="I343" s="515" t="s">
        <v>1250</v>
      </c>
      <c r="J343" s="596">
        <v>59.312000000000005</v>
      </c>
      <c r="K343" s="385">
        <f t="shared" si="14"/>
        <v>3262.1600000000003</v>
      </c>
      <c r="L343" s="521"/>
      <c r="O343" s="579" t="s">
        <v>1502</v>
      </c>
      <c r="P343" s="168"/>
      <c r="Q343" s="168"/>
    </row>
    <row r="344" spans="1:17" ht="28.9" customHeight="1">
      <c r="A344" s="1104"/>
      <c r="B344" s="1177"/>
      <c r="C344" s="512" t="s">
        <v>1518</v>
      </c>
      <c r="D344" s="8" t="s">
        <v>1515</v>
      </c>
      <c r="E344" s="513" t="s">
        <v>290</v>
      </c>
      <c r="F344" s="513">
        <v>1280</v>
      </c>
      <c r="G344" s="595">
        <v>3.0899999999999999E-3</v>
      </c>
      <c r="H344" s="170">
        <v>2</v>
      </c>
      <c r="I344" s="515" t="s">
        <v>1250</v>
      </c>
      <c r="J344" s="596">
        <v>74.129000000000005</v>
      </c>
      <c r="K344" s="385">
        <f t="shared" si="14"/>
        <v>4077.0950000000003</v>
      </c>
      <c r="L344" s="521"/>
      <c r="O344" s="579" t="s">
        <v>1502</v>
      </c>
      <c r="P344" s="168"/>
      <c r="Q344" s="168"/>
    </row>
    <row r="345" spans="1:17" ht="28.9" customHeight="1">
      <c r="A345" s="1104"/>
      <c r="B345" s="1177"/>
      <c r="C345" s="512" t="s">
        <v>1519</v>
      </c>
      <c r="D345" s="8" t="s">
        <v>1515</v>
      </c>
      <c r="E345" s="513" t="s">
        <v>289</v>
      </c>
      <c r="F345" s="513">
        <v>1520</v>
      </c>
      <c r="G345" s="595">
        <v>3.6900000000000001E-3</v>
      </c>
      <c r="H345" s="170">
        <v>2</v>
      </c>
      <c r="I345" s="515" t="s">
        <v>1250</v>
      </c>
      <c r="J345" s="596">
        <v>88.902000000000001</v>
      </c>
      <c r="K345" s="385">
        <f t="shared" si="14"/>
        <v>4889.6099999999997</v>
      </c>
      <c r="L345" s="521"/>
      <c r="O345" s="579" t="s">
        <v>1502</v>
      </c>
      <c r="P345" s="168"/>
      <c r="Q345" s="168"/>
    </row>
    <row r="346" spans="1:17" ht="28.9" customHeight="1" thickBot="1">
      <c r="A346" s="1105"/>
      <c r="B346" s="1178"/>
      <c r="C346" s="517" t="s">
        <v>1520</v>
      </c>
      <c r="D346" s="7" t="s">
        <v>1515</v>
      </c>
      <c r="E346" s="518" t="s">
        <v>288</v>
      </c>
      <c r="F346" s="518">
        <v>1740</v>
      </c>
      <c r="G346" s="599">
        <v>4.2900000000000004E-3</v>
      </c>
      <c r="H346" s="171">
        <v>2</v>
      </c>
      <c r="I346" s="519" t="s">
        <v>1250</v>
      </c>
      <c r="J346" s="600">
        <v>99.913000000000011</v>
      </c>
      <c r="K346" s="551">
        <f t="shared" si="14"/>
        <v>5495.2150000000001</v>
      </c>
      <c r="L346" s="522"/>
      <c r="O346" s="579" t="s">
        <v>1502</v>
      </c>
      <c r="P346" s="168"/>
      <c r="Q346" s="168"/>
    </row>
    <row r="347" spans="1:17" ht="27" customHeight="1">
      <c r="A347" s="1104"/>
      <c r="B347" s="1102" t="s">
        <v>959</v>
      </c>
      <c r="C347" s="125" t="s">
        <v>944</v>
      </c>
      <c r="D347" s="100" t="s">
        <v>963</v>
      </c>
      <c r="E347" s="59" t="s">
        <v>293</v>
      </c>
      <c r="F347" s="59">
        <v>362</v>
      </c>
      <c r="G347" s="165">
        <v>3.3799999999999998E-4</v>
      </c>
      <c r="H347" s="306">
        <v>1</v>
      </c>
      <c r="I347" s="157">
        <v>40</v>
      </c>
      <c r="J347" s="56">
        <v>19.470000000000002</v>
      </c>
      <c r="K347" s="114">
        <f t="shared" ref="K347:K355" si="15">J347*$K$2*((100-$K$1)/100)</f>
        <v>1070.8500000000001</v>
      </c>
      <c r="L347" s="267"/>
      <c r="P347" s="168"/>
      <c r="Q347" s="168"/>
    </row>
    <row r="348" spans="1:17" ht="27" customHeight="1">
      <c r="A348" s="1104"/>
      <c r="B348" s="1102"/>
      <c r="C348" s="127" t="s">
        <v>945</v>
      </c>
      <c r="D348" s="8" t="s">
        <v>963</v>
      </c>
      <c r="E348" s="237" t="s">
        <v>292</v>
      </c>
      <c r="F348" s="237">
        <v>528</v>
      </c>
      <c r="G348" s="165">
        <v>4.4999999999999999E-4</v>
      </c>
      <c r="H348" s="176">
        <v>1</v>
      </c>
      <c r="I348" s="229">
        <v>30</v>
      </c>
      <c r="J348" s="30">
        <v>27.720000000000002</v>
      </c>
      <c r="K348" s="69">
        <f t="shared" si="15"/>
        <v>1524.6000000000001</v>
      </c>
      <c r="L348" s="265"/>
      <c r="P348" s="168"/>
      <c r="Q348" s="168"/>
    </row>
    <row r="349" spans="1:17" ht="27" customHeight="1" thickBot="1">
      <c r="A349" s="1104"/>
      <c r="B349" s="1102"/>
      <c r="C349" s="124" t="s">
        <v>946</v>
      </c>
      <c r="D349" s="99" t="s">
        <v>963</v>
      </c>
      <c r="E349" s="78" t="s">
        <v>291</v>
      </c>
      <c r="F349" s="78">
        <v>693</v>
      </c>
      <c r="G349" s="165">
        <v>6.7500000000000004E-4</v>
      </c>
      <c r="H349" s="305">
        <v>1</v>
      </c>
      <c r="I349" s="162">
        <v>20</v>
      </c>
      <c r="J349" s="122">
        <v>36.960000000000008</v>
      </c>
      <c r="K349" s="252">
        <f t="shared" si="15"/>
        <v>2032.8000000000004</v>
      </c>
      <c r="L349" s="294"/>
      <c r="P349" s="168"/>
      <c r="Q349" s="168"/>
    </row>
    <row r="350" spans="1:17" ht="27" customHeight="1">
      <c r="A350" s="1103"/>
      <c r="B350" s="1106" t="s">
        <v>960</v>
      </c>
      <c r="C350" s="126" t="s">
        <v>938</v>
      </c>
      <c r="D350" s="123" t="s">
        <v>962</v>
      </c>
      <c r="E350" s="236" t="s">
        <v>293</v>
      </c>
      <c r="F350" s="236">
        <v>407</v>
      </c>
      <c r="G350" s="163">
        <v>4.4999999999999999E-4</v>
      </c>
      <c r="H350" s="175">
        <v>1</v>
      </c>
      <c r="I350" s="228">
        <v>30</v>
      </c>
      <c r="J350" s="164">
        <v>22.330000000000002</v>
      </c>
      <c r="K350" s="68">
        <f t="shared" si="15"/>
        <v>1228.1500000000001</v>
      </c>
      <c r="L350" s="264"/>
      <c r="P350" s="168"/>
      <c r="Q350" s="168"/>
    </row>
    <row r="351" spans="1:17" ht="27" customHeight="1">
      <c r="A351" s="1104"/>
      <c r="B351" s="1102"/>
      <c r="C351" s="127" t="s">
        <v>939</v>
      </c>
      <c r="D351" s="8" t="s">
        <v>962</v>
      </c>
      <c r="E351" s="237" t="s">
        <v>292</v>
      </c>
      <c r="F351" s="237">
        <v>580</v>
      </c>
      <c r="G351" s="165">
        <v>6.7500000000000004E-4</v>
      </c>
      <c r="H351" s="176">
        <v>1</v>
      </c>
      <c r="I351" s="229">
        <v>20</v>
      </c>
      <c r="J351" s="30">
        <v>32.329000000000001</v>
      </c>
      <c r="K351" s="69">
        <f t="shared" si="15"/>
        <v>1778.095</v>
      </c>
      <c r="L351" s="265"/>
      <c r="P351" s="168"/>
      <c r="Q351" s="168"/>
    </row>
    <row r="352" spans="1:17" ht="27" customHeight="1" thickBot="1">
      <c r="A352" s="1105"/>
      <c r="B352" s="1107"/>
      <c r="C352" s="250" t="s">
        <v>940</v>
      </c>
      <c r="D352" s="7" t="s">
        <v>962</v>
      </c>
      <c r="E352" s="238" t="s">
        <v>291</v>
      </c>
      <c r="F352" s="238">
        <v>753</v>
      </c>
      <c r="G352" s="166">
        <v>7.5000000000000002E-4</v>
      </c>
      <c r="H352" s="177">
        <v>1</v>
      </c>
      <c r="I352" s="277">
        <v>18</v>
      </c>
      <c r="J352" s="25">
        <v>42.438000000000002</v>
      </c>
      <c r="K352" s="252">
        <f t="shared" si="15"/>
        <v>2334.09</v>
      </c>
      <c r="L352" s="266"/>
      <c r="P352" s="168"/>
      <c r="Q352" s="168"/>
    </row>
    <row r="353" spans="1:17" ht="27" customHeight="1">
      <c r="A353" s="1104"/>
      <c r="B353" s="1102" t="s">
        <v>961</v>
      </c>
      <c r="C353" s="125" t="s">
        <v>941</v>
      </c>
      <c r="D353" s="100" t="s">
        <v>280</v>
      </c>
      <c r="E353" s="59" t="s">
        <v>293</v>
      </c>
      <c r="F353" s="59">
        <v>471</v>
      </c>
      <c r="G353" s="165">
        <v>4.4999999999999999E-4</v>
      </c>
      <c r="H353" s="306">
        <v>1</v>
      </c>
      <c r="I353" s="157">
        <v>30</v>
      </c>
      <c r="J353" s="56">
        <v>24.024000000000001</v>
      </c>
      <c r="K353" s="68">
        <f t="shared" si="15"/>
        <v>1321.3200000000002</v>
      </c>
      <c r="L353" s="267"/>
      <c r="P353" s="168"/>
      <c r="Q353" s="168"/>
    </row>
    <row r="354" spans="1:17" ht="27" customHeight="1">
      <c r="A354" s="1104"/>
      <c r="B354" s="1102"/>
      <c r="C354" s="127" t="s">
        <v>942</v>
      </c>
      <c r="D354" s="8" t="s">
        <v>280</v>
      </c>
      <c r="E354" s="237" t="s">
        <v>292</v>
      </c>
      <c r="F354" s="237">
        <v>672</v>
      </c>
      <c r="G354" s="165">
        <v>6.7500000000000004E-4</v>
      </c>
      <c r="H354" s="176">
        <v>1</v>
      </c>
      <c r="I354" s="229">
        <v>20</v>
      </c>
      <c r="J354" s="30">
        <v>34.804000000000002</v>
      </c>
      <c r="K354" s="69">
        <f t="shared" si="15"/>
        <v>1914.22</v>
      </c>
      <c r="L354" s="265"/>
      <c r="P354" s="168"/>
      <c r="Q354" s="168"/>
    </row>
    <row r="355" spans="1:17" ht="27" customHeight="1" thickBot="1">
      <c r="A355" s="1105"/>
      <c r="B355" s="1107"/>
      <c r="C355" s="250" t="s">
        <v>943</v>
      </c>
      <c r="D355" s="7" t="s">
        <v>280</v>
      </c>
      <c r="E355" s="237" t="s">
        <v>291</v>
      </c>
      <c r="F355" s="238">
        <v>873</v>
      </c>
      <c r="G355" s="166">
        <v>7.5000000000000002E-4</v>
      </c>
      <c r="H355" s="177">
        <v>1</v>
      </c>
      <c r="I355" s="277">
        <v>18</v>
      </c>
      <c r="J355" s="25">
        <v>46.420000000000009</v>
      </c>
      <c r="K355" s="252">
        <f t="shared" si="15"/>
        <v>2553.1000000000004</v>
      </c>
      <c r="L355" s="266"/>
      <c r="P355" s="168"/>
      <c r="Q355" s="168"/>
    </row>
    <row r="356" spans="1:17" ht="27" customHeight="1" thickBot="1">
      <c r="A356" s="1072" t="s">
        <v>793</v>
      </c>
      <c r="B356" s="1073"/>
      <c r="C356" s="1073"/>
      <c r="D356" s="1073"/>
      <c r="E356" s="1073"/>
      <c r="F356" s="1073"/>
      <c r="G356" s="1073"/>
      <c r="H356" s="1073"/>
      <c r="I356" s="1073"/>
      <c r="J356" s="1073"/>
      <c r="K356" s="1073"/>
      <c r="L356" s="383"/>
      <c r="P356" s="168"/>
      <c r="Q356" s="168"/>
    </row>
    <row r="357" spans="1:17" ht="27" customHeight="1">
      <c r="A357" s="1081"/>
      <c r="B357" s="1151" t="s">
        <v>794</v>
      </c>
      <c r="C357" s="828" t="s">
        <v>795</v>
      </c>
      <c r="D357" s="829" t="s">
        <v>189</v>
      </c>
      <c r="E357" s="822"/>
      <c r="F357" s="830">
        <v>90</v>
      </c>
      <c r="G357" s="79">
        <v>4.4799999999999999E-4</v>
      </c>
      <c r="H357" s="1154" t="s">
        <v>193</v>
      </c>
      <c r="I357" s="1155"/>
      <c r="J357" s="831">
        <v>1.617</v>
      </c>
      <c r="K357" s="280">
        <f>J357*$K$2*((100-$K$1)/100)</f>
        <v>88.935000000000002</v>
      </c>
      <c r="L357" s="823"/>
      <c r="P357" s="168"/>
      <c r="Q357" s="168"/>
    </row>
    <row r="358" spans="1:17" ht="27" customHeight="1">
      <c r="A358" s="1082"/>
      <c r="B358" s="1152"/>
      <c r="C358" s="832" t="s">
        <v>847</v>
      </c>
      <c r="D358" s="769" t="s">
        <v>189</v>
      </c>
      <c r="E358" s="735"/>
      <c r="F358" s="770">
        <v>90</v>
      </c>
      <c r="G358" s="731">
        <v>4.4799999999999999E-4</v>
      </c>
      <c r="H358" s="1147" t="s">
        <v>848</v>
      </c>
      <c r="I358" s="1148"/>
      <c r="J358" s="772">
        <v>1.617</v>
      </c>
      <c r="K358" s="759">
        <f>J358*$K$2*((100-$K$1)/100)</f>
        <v>88.935000000000002</v>
      </c>
      <c r="L358" s="820"/>
      <c r="P358" s="168"/>
      <c r="Q358" s="168"/>
    </row>
    <row r="359" spans="1:17" ht="27" customHeight="1">
      <c r="A359" s="1083"/>
      <c r="B359" s="1152"/>
      <c r="C359" s="125" t="s">
        <v>796</v>
      </c>
      <c r="D359" s="66" t="s">
        <v>192</v>
      </c>
      <c r="E359" s="59"/>
      <c r="F359" s="290">
        <v>90</v>
      </c>
      <c r="G359" s="80">
        <v>4.4099999999999999E-4</v>
      </c>
      <c r="H359" s="1157" t="s">
        <v>316</v>
      </c>
      <c r="I359" s="1157"/>
      <c r="J359" s="772">
        <v>1.617</v>
      </c>
      <c r="K359" s="759">
        <f>J359*$K$2*((100-$K$1)/100)</f>
        <v>88.935000000000002</v>
      </c>
      <c r="L359" s="820"/>
      <c r="P359" s="168"/>
      <c r="Q359" s="168"/>
    </row>
    <row r="360" spans="1:17" ht="27" customHeight="1" thickBot="1">
      <c r="A360" s="1084"/>
      <c r="B360" s="1153"/>
      <c r="C360" s="250" t="s">
        <v>797</v>
      </c>
      <c r="D360" s="833" t="s">
        <v>195</v>
      </c>
      <c r="E360" s="238"/>
      <c r="F360" s="291">
        <v>120</v>
      </c>
      <c r="G360" s="81">
        <v>4.4000000000000002E-4</v>
      </c>
      <c r="H360" s="1078" t="s">
        <v>193</v>
      </c>
      <c r="I360" s="1078"/>
      <c r="J360" s="834">
        <v>2.1230000000000002</v>
      </c>
      <c r="K360" s="19">
        <f>J360*$K$2*((100-$K$1)/100)</f>
        <v>116.76500000000001</v>
      </c>
      <c r="L360" s="289"/>
      <c r="P360" s="168"/>
      <c r="Q360" s="168"/>
    </row>
    <row r="361" spans="1:17" ht="27" customHeight="1" thickBot="1">
      <c r="A361" s="1091" t="s">
        <v>793</v>
      </c>
      <c r="B361" s="1092"/>
      <c r="C361" s="1092"/>
      <c r="D361" s="1092"/>
      <c r="E361" s="1092"/>
      <c r="F361" s="1092"/>
      <c r="G361" s="1092"/>
      <c r="H361" s="1092"/>
      <c r="I361" s="1092"/>
      <c r="J361" s="1092"/>
      <c r="K361" s="1092"/>
      <c r="L361" s="383"/>
      <c r="P361" s="168"/>
      <c r="Q361" s="168"/>
    </row>
    <row r="362" spans="1:17" ht="27" customHeight="1">
      <c r="A362" s="1081"/>
      <c r="B362" s="1085" t="s">
        <v>855</v>
      </c>
      <c r="C362" s="274" t="s">
        <v>798</v>
      </c>
      <c r="D362" s="829" t="s">
        <v>799</v>
      </c>
      <c r="E362" s="233"/>
      <c r="F362" s="20">
        <v>100</v>
      </c>
      <c r="G362" s="79">
        <v>4.4799999999999999E-4</v>
      </c>
      <c r="H362" s="1171" t="s">
        <v>193</v>
      </c>
      <c r="I362" s="1171"/>
      <c r="J362" s="831">
        <v>1.7929999999999999</v>
      </c>
      <c r="K362" s="12">
        <f t="shared" ref="K362:K370" si="16">J362*$K$2*((100-$K$1)/100)</f>
        <v>98.614999999999995</v>
      </c>
      <c r="L362" s="823"/>
      <c r="P362" s="168"/>
      <c r="Q362" s="168"/>
    </row>
    <row r="363" spans="1:17" ht="27" customHeight="1">
      <c r="A363" s="1082"/>
      <c r="B363" s="1149"/>
      <c r="C363" s="27" t="s">
        <v>883</v>
      </c>
      <c r="D363" s="769" t="s">
        <v>799</v>
      </c>
      <c r="E363" s="113"/>
      <c r="F363" s="28">
        <v>100</v>
      </c>
      <c r="G363" s="80">
        <v>4.4799999999999999E-4</v>
      </c>
      <c r="H363" s="1146" t="s">
        <v>190</v>
      </c>
      <c r="I363" s="1146"/>
      <c r="J363" s="772">
        <v>1.7929999999999999</v>
      </c>
      <c r="K363" s="33">
        <f t="shared" si="16"/>
        <v>98.614999999999995</v>
      </c>
      <c r="L363" s="820"/>
      <c r="P363" s="168"/>
      <c r="Q363" s="168"/>
    </row>
    <row r="364" spans="1:17" ht="27" customHeight="1">
      <c r="A364" s="1082"/>
      <c r="B364" s="1149"/>
      <c r="C364" s="27" t="s">
        <v>882</v>
      </c>
      <c r="D364" s="769" t="s">
        <v>799</v>
      </c>
      <c r="E364" s="113"/>
      <c r="F364" s="28">
        <v>100</v>
      </c>
      <c r="G364" s="80">
        <v>4.4799999999999999E-4</v>
      </c>
      <c r="H364" s="1146" t="s">
        <v>198</v>
      </c>
      <c r="I364" s="1146"/>
      <c r="J364" s="772">
        <v>1.7929999999999999</v>
      </c>
      <c r="K364" s="33">
        <f t="shared" si="16"/>
        <v>98.614999999999995</v>
      </c>
      <c r="L364" s="820"/>
      <c r="P364" s="168"/>
      <c r="Q364" s="168"/>
    </row>
    <row r="365" spans="1:17" ht="27" customHeight="1">
      <c r="A365" s="1082"/>
      <c r="B365" s="1150"/>
      <c r="C365" s="768" t="s">
        <v>849</v>
      </c>
      <c r="D365" s="66" t="s">
        <v>853</v>
      </c>
      <c r="E365" s="113"/>
      <c r="F365" s="28">
        <v>151</v>
      </c>
      <c r="G365" s="80">
        <v>9.5E-4</v>
      </c>
      <c r="H365" s="1147" t="s">
        <v>190</v>
      </c>
      <c r="I365" s="1148"/>
      <c r="J365" s="772">
        <v>2.5739999999999998</v>
      </c>
      <c r="K365" s="33">
        <f t="shared" si="16"/>
        <v>141.57</v>
      </c>
      <c r="L365" s="820"/>
      <c r="P365" s="168"/>
      <c r="Q365" s="168"/>
    </row>
    <row r="366" spans="1:17" ht="27" customHeight="1">
      <c r="A366" s="1082"/>
      <c r="B366" s="1150"/>
      <c r="C366" s="768" t="s">
        <v>852</v>
      </c>
      <c r="D366" s="66" t="s">
        <v>853</v>
      </c>
      <c r="E366" s="113"/>
      <c r="F366" s="28">
        <v>151</v>
      </c>
      <c r="G366" s="80">
        <v>6.3500000000000004E-4</v>
      </c>
      <c r="H366" s="1147" t="s">
        <v>193</v>
      </c>
      <c r="I366" s="1148"/>
      <c r="J366" s="772">
        <v>2.5739999999999998</v>
      </c>
      <c r="K366" s="33">
        <f t="shared" si="16"/>
        <v>141.57</v>
      </c>
      <c r="L366" s="820"/>
      <c r="P366" s="168"/>
      <c r="Q366" s="168"/>
    </row>
    <row r="367" spans="1:17" ht="27" customHeight="1">
      <c r="A367" s="1082"/>
      <c r="B367" s="1150"/>
      <c r="C367" s="768" t="s">
        <v>850</v>
      </c>
      <c r="D367" s="66" t="s">
        <v>857</v>
      </c>
      <c r="E367" s="113"/>
      <c r="F367" s="28">
        <v>238</v>
      </c>
      <c r="G367" s="80">
        <v>9.5E-4</v>
      </c>
      <c r="H367" s="1147" t="s">
        <v>198</v>
      </c>
      <c r="I367" s="1148"/>
      <c r="J367" s="772">
        <v>3.9600000000000004</v>
      </c>
      <c r="K367" s="33">
        <f t="shared" si="16"/>
        <v>217.8</v>
      </c>
      <c r="L367" s="820"/>
      <c r="P367" s="168"/>
      <c r="Q367" s="168"/>
    </row>
    <row r="368" spans="1:17" ht="27" customHeight="1" thickBot="1">
      <c r="A368" s="1105"/>
      <c r="B368" s="1087"/>
      <c r="C368" s="288" t="s">
        <v>851</v>
      </c>
      <c r="D368" s="833" t="s">
        <v>854</v>
      </c>
      <c r="E368" s="836"/>
      <c r="F368" s="837">
        <v>380</v>
      </c>
      <c r="G368" s="81">
        <v>1.8E-3</v>
      </c>
      <c r="H368" s="1172" t="s">
        <v>198</v>
      </c>
      <c r="I368" s="1173"/>
      <c r="J368" s="834">
        <v>6.7540000000000004</v>
      </c>
      <c r="K368" s="835">
        <f t="shared" si="16"/>
        <v>371.47</v>
      </c>
      <c r="L368" s="289"/>
      <c r="P368" s="168"/>
      <c r="Q368" s="168"/>
    </row>
    <row r="369" spans="1:17" ht="27" customHeight="1">
      <c r="A369" s="1091" t="s">
        <v>1832</v>
      </c>
      <c r="B369" s="1092"/>
      <c r="C369" s="1092"/>
      <c r="D369" s="1092"/>
      <c r="E369" s="1092"/>
      <c r="F369" s="1092"/>
      <c r="G369" s="1092"/>
      <c r="H369" s="1092"/>
      <c r="I369" s="1092"/>
      <c r="J369" s="1092"/>
      <c r="K369" s="1092"/>
      <c r="L369" s="383"/>
      <c r="P369" s="168"/>
      <c r="Q369" s="168"/>
    </row>
    <row r="370" spans="1:17" ht="35.65" customHeight="1">
      <c r="A370" s="1240"/>
      <c r="B370" s="1150" t="s">
        <v>1834</v>
      </c>
      <c r="C370" s="768" t="s">
        <v>1833</v>
      </c>
      <c r="D370" s="769" t="s">
        <v>799</v>
      </c>
      <c r="E370" s="735"/>
      <c r="F370" s="770"/>
      <c r="G370" s="731"/>
      <c r="H370" s="1241" t="s">
        <v>193</v>
      </c>
      <c r="I370" s="1242"/>
      <c r="J370" s="772">
        <v>1.2869999999999999</v>
      </c>
      <c r="K370" s="751">
        <f t="shared" si="16"/>
        <v>70.784999999999997</v>
      </c>
      <c r="L370" s="773"/>
      <c r="P370" s="168"/>
      <c r="Q370" s="168"/>
    </row>
    <row r="371" spans="1:17" ht="35.65" customHeight="1">
      <c r="A371" s="1240"/>
      <c r="B371" s="1150"/>
      <c r="C371" s="768"/>
      <c r="D371" s="769"/>
      <c r="E371" s="735"/>
      <c r="F371" s="770"/>
      <c r="G371" s="731"/>
      <c r="H371" s="771"/>
      <c r="I371" s="771"/>
      <c r="J371" s="772"/>
      <c r="K371" s="751"/>
      <c r="L371" s="773"/>
      <c r="P371" s="168"/>
      <c r="Q371" s="168"/>
    </row>
    <row r="372" spans="1:17" ht="35.65" customHeight="1">
      <c r="A372" s="1240"/>
      <c r="B372" s="1150"/>
      <c r="C372" s="768"/>
      <c r="D372" s="769"/>
      <c r="E372" s="735"/>
      <c r="F372" s="770"/>
      <c r="G372" s="731"/>
      <c r="H372" s="771"/>
      <c r="I372" s="771"/>
      <c r="J372" s="772"/>
      <c r="K372" s="751"/>
      <c r="L372" s="773"/>
      <c r="P372" s="168"/>
      <c r="Q372" s="168"/>
    </row>
    <row r="373" spans="1:17" ht="34.5" customHeight="1" thickBot="1">
      <c r="A373" s="1091" t="s">
        <v>201</v>
      </c>
      <c r="B373" s="1092"/>
      <c r="C373" s="1092"/>
      <c r="D373" s="1092"/>
      <c r="E373" s="1092"/>
      <c r="F373" s="1092"/>
      <c r="G373" s="1092"/>
      <c r="H373" s="1092"/>
      <c r="I373" s="1092"/>
      <c r="J373" s="1092"/>
      <c r="K373" s="1092"/>
      <c r="L373" s="383"/>
      <c r="P373" s="168"/>
      <c r="Q373" s="168"/>
    </row>
    <row r="374" spans="1:17" ht="27" customHeight="1">
      <c r="A374" s="1081"/>
      <c r="B374" s="1167" t="s">
        <v>1824</v>
      </c>
      <c r="C374" s="274" t="s">
        <v>188</v>
      </c>
      <c r="D374" s="416" t="s">
        <v>189</v>
      </c>
      <c r="E374" s="233"/>
      <c r="F374" s="20">
        <v>110</v>
      </c>
      <c r="G374" s="79">
        <v>4.8999999999999998E-4</v>
      </c>
      <c r="H374" s="1169" t="s">
        <v>190</v>
      </c>
      <c r="I374" s="1169"/>
      <c r="J374" s="67">
        <v>1.6610000000000003</v>
      </c>
      <c r="K374" s="12">
        <f>J374*$K$2*((100-$K$1)/100)</f>
        <v>91.355000000000018</v>
      </c>
      <c r="L374" s="264"/>
      <c r="P374" s="168"/>
      <c r="Q374" s="168"/>
    </row>
    <row r="375" spans="1:17" ht="27" customHeight="1">
      <c r="A375" s="1082"/>
      <c r="B375" s="1168"/>
      <c r="C375" s="27" t="s">
        <v>191</v>
      </c>
      <c r="D375" s="66" t="s">
        <v>192</v>
      </c>
      <c r="E375" s="113"/>
      <c r="F375" s="28">
        <v>110</v>
      </c>
      <c r="G375" s="80">
        <v>4.8999999999999998E-4</v>
      </c>
      <c r="H375" s="1170" t="s">
        <v>193</v>
      </c>
      <c r="I375" s="1170"/>
      <c r="J375" s="29">
        <v>1.6610000000000003</v>
      </c>
      <c r="K375" s="16">
        <f>J375*$K$2*((100-$K$1)/100)</f>
        <v>91.355000000000018</v>
      </c>
      <c r="L375" s="267"/>
      <c r="P375" s="168"/>
      <c r="Q375" s="168"/>
    </row>
    <row r="376" spans="1:17" ht="27" customHeight="1">
      <c r="A376" s="1082"/>
      <c r="B376" s="1168"/>
      <c r="C376" s="27" t="s">
        <v>194</v>
      </c>
      <c r="D376" s="66" t="s">
        <v>195</v>
      </c>
      <c r="E376" s="113"/>
      <c r="F376" s="28">
        <v>142</v>
      </c>
      <c r="G376" s="80">
        <v>8.3000000000000001E-4</v>
      </c>
      <c r="H376" s="1170" t="s">
        <v>190</v>
      </c>
      <c r="I376" s="1170"/>
      <c r="J376" s="29">
        <v>2.4530000000000003</v>
      </c>
      <c r="K376" s="16">
        <f>J376*$K$2*((100-$K$1)/100)</f>
        <v>134.91500000000002</v>
      </c>
      <c r="L376" s="267"/>
      <c r="P376" s="168"/>
      <c r="Q376" s="168"/>
    </row>
    <row r="377" spans="1:17" ht="27" customHeight="1">
      <c r="A377" s="1083"/>
      <c r="B377" s="1168"/>
      <c r="C377" s="127" t="s">
        <v>196</v>
      </c>
      <c r="D377" s="8" t="s">
        <v>197</v>
      </c>
      <c r="E377" s="237"/>
      <c r="F377" s="237">
        <v>260</v>
      </c>
      <c r="G377" s="80">
        <v>2.82E-3</v>
      </c>
      <c r="H377" s="1075" t="s">
        <v>198</v>
      </c>
      <c r="I377" s="1075"/>
      <c r="J377" s="314">
        <v>4.4219999999999997</v>
      </c>
      <c r="K377" s="16">
        <f>J377*$K$2*((100-$K$1)/100)</f>
        <v>243.20999999999998</v>
      </c>
      <c r="L377" s="265"/>
      <c r="P377" s="168"/>
      <c r="Q377" s="168"/>
    </row>
    <row r="378" spans="1:17" ht="27" customHeight="1" thickBot="1">
      <c r="A378" s="1095"/>
      <c r="B378" s="1168"/>
      <c r="C378" s="716" t="s">
        <v>200</v>
      </c>
      <c r="D378" s="717" t="s">
        <v>199</v>
      </c>
      <c r="E378" s="718"/>
      <c r="F378" s="718">
        <v>344</v>
      </c>
      <c r="G378" s="80">
        <v>3.3800000000000002E-3</v>
      </c>
      <c r="H378" s="1243" t="s">
        <v>198</v>
      </c>
      <c r="I378" s="1243"/>
      <c r="J378" s="719">
        <v>5.8410000000000002</v>
      </c>
      <c r="K378" s="131">
        <f>J378*$K$2*((100-$K$1)/100)</f>
        <v>321.255</v>
      </c>
      <c r="L378" s="294"/>
      <c r="P378" s="168"/>
      <c r="Q378" s="168"/>
    </row>
    <row r="379" spans="1:17" s="523" customFormat="1" ht="27" customHeight="1" thickBot="1">
      <c r="A379" s="1093" t="s">
        <v>1369</v>
      </c>
      <c r="B379" s="1094"/>
      <c r="C379" s="1094"/>
      <c r="D379" s="1094"/>
      <c r="E379" s="1094"/>
      <c r="F379" s="1094"/>
      <c r="G379" s="1094"/>
      <c r="H379" s="1094"/>
      <c r="I379" s="1094"/>
      <c r="J379" s="1094"/>
      <c r="K379" s="1094"/>
      <c r="L379" s="726"/>
      <c r="P379" s="168"/>
      <c r="Q379" s="168"/>
    </row>
    <row r="380" spans="1:17" s="523" customFormat="1" ht="27" customHeight="1">
      <c r="A380" s="1246"/>
      <c r="B380" s="1248" t="s">
        <v>1370</v>
      </c>
      <c r="C380" s="720" t="s">
        <v>1371</v>
      </c>
      <c r="D380" s="100" t="s">
        <v>1372</v>
      </c>
      <c r="E380" s="721" t="s">
        <v>1373</v>
      </c>
      <c r="F380" s="722">
        <v>30</v>
      </c>
      <c r="G380" s="723">
        <v>1E-3</v>
      </c>
      <c r="H380" s="1157" t="s">
        <v>198</v>
      </c>
      <c r="I380" s="1157"/>
      <c r="J380" s="724">
        <v>23.1</v>
      </c>
      <c r="K380" s="68">
        <f>J380*1*((100-$K$1)/100)</f>
        <v>23.1</v>
      </c>
      <c r="L380" s="725"/>
      <c r="N380" s="500"/>
      <c r="P380" s="168"/>
      <c r="Q380" s="168"/>
    </row>
    <row r="381" spans="1:17" s="523" customFormat="1" ht="27" customHeight="1">
      <c r="A381" s="1246"/>
      <c r="B381" s="1076"/>
      <c r="C381" s="709" t="s">
        <v>1374</v>
      </c>
      <c r="D381" s="8" t="s">
        <v>1372</v>
      </c>
      <c r="E381" s="524" t="s">
        <v>1375</v>
      </c>
      <c r="F381" s="525">
        <v>30</v>
      </c>
      <c r="G381" s="526">
        <v>1E-3</v>
      </c>
      <c r="H381" s="1075" t="s">
        <v>198</v>
      </c>
      <c r="I381" s="1075"/>
      <c r="J381" s="533">
        <v>23.1</v>
      </c>
      <c r="K381" s="69">
        <f t="shared" ref="K381:K387" si="17">J381*1*((100-$K$1)/100)</f>
        <v>23.1</v>
      </c>
      <c r="L381" s="531"/>
      <c r="N381" s="500"/>
      <c r="P381" s="168"/>
      <c r="Q381" s="168"/>
    </row>
    <row r="382" spans="1:17" s="523" customFormat="1" ht="27" customHeight="1">
      <c r="A382" s="1246"/>
      <c r="B382" s="1076" t="s">
        <v>1376</v>
      </c>
      <c r="C382" s="709" t="s">
        <v>1377</v>
      </c>
      <c r="D382" s="8" t="s">
        <v>1378</v>
      </c>
      <c r="E382" s="527" t="s">
        <v>1373</v>
      </c>
      <c r="F382" s="525">
        <v>37</v>
      </c>
      <c r="G382" s="526">
        <v>1.2999999999999999E-3</v>
      </c>
      <c r="H382" s="1075" t="s">
        <v>198</v>
      </c>
      <c r="I382" s="1075"/>
      <c r="J382" s="533">
        <v>26.950000000000003</v>
      </c>
      <c r="K382" s="69">
        <f t="shared" si="17"/>
        <v>26.950000000000003</v>
      </c>
      <c r="L382" s="531"/>
      <c r="N382" s="500"/>
      <c r="P382" s="168"/>
      <c r="Q382" s="168"/>
    </row>
    <row r="383" spans="1:17" s="523" customFormat="1" ht="27" customHeight="1">
      <c r="A383" s="1246"/>
      <c r="B383" s="1076"/>
      <c r="C383" s="709" t="s">
        <v>1379</v>
      </c>
      <c r="D383" s="8" t="s">
        <v>1378</v>
      </c>
      <c r="E383" s="524" t="s">
        <v>1375</v>
      </c>
      <c r="F383" s="525">
        <v>37</v>
      </c>
      <c r="G383" s="526">
        <v>1.2999999999999999E-3</v>
      </c>
      <c r="H383" s="1075" t="s">
        <v>198</v>
      </c>
      <c r="I383" s="1075"/>
      <c r="J383" s="534">
        <v>26.950000000000003</v>
      </c>
      <c r="K383" s="69">
        <f t="shared" si="17"/>
        <v>26.950000000000003</v>
      </c>
      <c r="L383" s="531"/>
      <c r="N383" s="500"/>
      <c r="P383" s="168"/>
      <c r="Q383" s="168"/>
    </row>
    <row r="384" spans="1:17" s="523" customFormat="1" ht="27" customHeight="1">
      <c r="A384" s="1246"/>
      <c r="B384" s="1076" t="s">
        <v>1380</v>
      </c>
      <c r="C384" s="709" t="s">
        <v>1381</v>
      </c>
      <c r="D384" s="8" t="s">
        <v>1382</v>
      </c>
      <c r="E384" s="527" t="s">
        <v>1373</v>
      </c>
      <c r="F384" s="525">
        <v>54</v>
      </c>
      <c r="G384" s="526">
        <v>1.6999999999999999E-3</v>
      </c>
      <c r="H384" s="1075" t="s">
        <v>198</v>
      </c>
      <c r="I384" s="1075"/>
      <c r="J384" s="533">
        <v>39.215000000000003</v>
      </c>
      <c r="K384" s="69">
        <f t="shared" si="17"/>
        <v>39.215000000000003</v>
      </c>
      <c r="L384" s="531"/>
      <c r="N384" s="500"/>
      <c r="P384" s="168"/>
      <c r="Q384" s="168"/>
    </row>
    <row r="385" spans="1:17" s="523" customFormat="1" ht="27" customHeight="1">
      <c r="A385" s="1246"/>
      <c r="B385" s="1076"/>
      <c r="C385" s="709" t="s">
        <v>1383</v>
      </c>
      <c r="D385" s="8" t="s">
        <v>1382</v>
      </c>
      <c r="E385" s="524" t="s">
        <v>1375</v>
      </c>
      <c r="F385" s="525">
        <v>54</v>
      </c>
      <c r="G385" s="526">
        <v>1.6999999999999999E-3</v>
      </c>
      <c r="H385" s="1075" t="s">
        <v>198</v>
      </c>
      <c r="I385" s="1075"/>
      <c r="J385" s="533">
        <v>39.215000000000003</v>
      </c>
      <c r="K385" s="69">
        <f t="shared" si="17"/>
        <v>39.215000000000003</v>
      </c>
      <c r="L385" s="531"/>
      <c r="N385" s="500"/>
      <c r="P385" s="168"/>
      <c r="Q385" s="168"/>
    </row>
    <row r="386" spans="1:17" s="523" customFormat="1" ht="27" customHeight="1">
      <c r="A386" s="1246"/>
      <c r="B386" s="1076" t="s">
        <v>1384</v>
      </c>
      <c r="C386" s="709" t="s">
        <v>1385</v>
      </c>
      <c r="D386" s="8" t="s">
        <v>1386</v>
      </c>
      <c r="E386" s="527" t="s">
        <v>1373</v>
      </c>
      <c r="F386" s="525">
        <v>80</v>
      </c>
      <c r="G386" s="526">
        <v>3.333333E-3</v>
      </c>
      <c r="H386" s="1075" t="s">
        <v>1387</v>
      </c>
      <c r="I386" s="1075"/>
      <c r="J386" s="533">
        <v>58.663000000000004</v>
      </c>
      <c r="K386" s="69">
        <f t="shared" si="17"/>
        <v>58.663000000000004</v>
      </c>
      <c r="L386" s="531"/>
      <c r="N386" s="500"/>
      <c r="P386" s="168"/>
      <c r="Q386" s="168"/>
    </row>
    <row r="387" spans="1:17" s="523" customFormat="1" ht="27" customHeight="1" thickBot="1">
      <c r="A387" s="1247"/>
      <c r="B387" s="1077"/>
      <c r="C387" s="710" t="s">
        <v>1388</v>
      </c>
      <c r="D387" s="7" t="s">
        <v>1386</v>
      </c>
      <c r="E387" s="528" t="s">
        <v>1375</v>
      </c>
      <c r="F387" s="529">
        <v>80</v>
      </c>
      <c r="G387" s="530">
        <v>3.333333E-3</v>
      </c>
      <c r="H387" s="1078" t="s">
        <v>1387</v>
      </c>
      <c r="I387" s="1078"/>
      <c r="J387" s="535">
        <v>58.663000000000004</v>
      </c>
      <c r="K387" s="70">
        <f t="shared" si="17"/>
        <v>58.663000000000004</v>
      </c>
      <c r="L387" s="531"/>
      <c r="N387" s="500"/>
      <c r="P387" s="168"/>
      <c r="Q387" s="168"/>
    </row>
    <row r="388" spans="1:17" s="675" customFormat="1" ht="27" customHeight="1">
      <c r="A388" s="1072" t="s">
        <v>1690</v>
      </c>
      <c r="B388" s="1073"/>
      <c r="C388" s="1073"/>
      <c r="D388" s="1073"/>
      <c r="E388" s="1073"/>
      <c r="F388" s="1073"/>
      <c r="G388" s="1073"/>
      <c r="H388" s="1073"/>
      <c r="I388" s="1073"/>
      <c r="J388" s="1073"/>
      <c r="K388" s="1074"/>
      <c r="L388" s="674"/>
      <c r="N388" s="500"/>
      <c r="O388" s="676"/>
      <c r="P388" s="676"/>
    </row>
    <row r="389" spans="1:17" s="675" customFormat="1" ht="23.1" customHeight="1">
      <c r="A389" s="1052"/>
      <c r="B389" s="1061" t="s">
        <v>1691</v>
      </c>
      <c r="C389" s="711" t="s">
        <v>1692</v>
      </c>
      <c r="D389" s="677" t="s">
        <v>1693</v>
      </c>
      <c r="E389" s="678" t="s">
        <v>1373</v>
      </c>
      <c r="F389" s="679">
        <v>190</v>
      </c>
      <c r="G389" s="680">
        <v>7.3999999999999999E-4</v>
      </c>
      <c r="H389" s="1050" t="s">
        <v>1804</v>
      </c>
      <c r="I389" s="1051"/>
      <c r="J389" s="727">
        <v>27.280000000000005</v>
      </c>
      <c r="K389" s="728">
        <f t="shared" ref="K389:K435" si="18">J389*1*((100-$K$1)/100)</f>
        <v>27.280000000000005</v>
      </c>
      <c r="L389" s="682"/>
      <c r="N389" s="501" t="s">
        <v>1350</v>
      </c>
      <c r="O389" s="579" t="s">
        <v>1502</v>
      </c>
      <c r="P389" s="676"/>
    </row>
    <row r="390" spans="1:17" s="675" customFormat="1" ht="23.1" customHeight="1">
      <c r="A390" s="1053"/>
      <c r="B390" s="1062"/>
      <c r="C390" s="711" t="s">
        <v>1694</v>
      </c>
      <c r="D390" s="677" t="s">
        <v>1693</v>
      </c>
      <c r="E390" s="683" t="s">
        <v>1375</v>
      </c>
      <c r="F390" s="679">
        <v>190</v>
      </c>
      <c r="G390" s="680">
        <v>7.3999999999999999E-4</v>
      </c>
      <c r="H390" s="1050" t="s">
        <v>1804</v>
      </c>
      <c r="I390" s="1051"/>
      <c r="J390" s="727">
        <v>27.280000000000005</v>
      </c>
      <c r="K390" s="728">
        <f t="shared" si="18"/>
        <v>27.280000000000005</v>
      </c>
      <c r="L390" s="682"/>
      <c r="N390" s="501" t="s">
        <v>1350</v>
      </c>
      <c r="O390" s="579" t="s">
        <v>1502</v>
      </c>
      <c r="P390" s="676"/>
    </row>
    <row r="391" spans="1:17" s="675" customFormat="1" ht="23.1" customHeight="1">
      <c r="A391" s="1053"/>
      <c r="B391" s="1061" t="s">
        <v>1695</v>
      </c>
      <c r="C391" s="711" t="s">
        <v>1696</v>
      </c>
      <c r="D391" s="677" t="s">
        <v>1697</v>
      </c>
      <c r="E391" s="678" t="s">
        <v>1373</v>
      </c>
      <c r="F391" s="679">
        <v>223.52941176470586</v>
      </c>
      <c r="G391" s="680">
        <v>8.7058800000000005E-4</v>
      </c>
      <c r="H391" s="1050" t="s">
        <v>1805</v>
      </c>
      <c r="I391" s="1051"/>
      <c r="J391" s="727">
        <v>27.203000000000003</v>
      </c>
      <c r="K391" s="728">
        <f t="shared" si="18"/>
        <v>27.203000000000003</v>
      </c>
      <c r="L391" s="682"/>
      <c r="N391" s="729"/>
      <c r="O391" s="579" t="s">
        <v>1502</v>
      </c>
      <c r="P391" s="676"/>
    </row>
    <row r="392" spans="1:17" s="675" customFormat="1" ht="23.1" customHeight="1">
      <c r="A392" s="1053"/>
      <c r="B392" s="1062"/>
      <c r="C392" s="711" t="s">
        <v>1698</v>
      </c>
      <c r="D392" s="677" t="s">
        <v>1697</v>
      </c>
      <c r="E392" s="683" t="s">
        <v>1375</v>
      </c>
      <c r="F392" s="679">
        <v>223.52941176470586</v>
      </c>
      <c r="G392" s="680">
        <v>8.7058800000000005E-4</v>
      </c>
      <c r="H392" s="1050" t="s">
        <v>1805</v>
      </c>
      <c r="I392" s="1051"/>
      <c r="J392" s="727">
        <v>27.203000000000003</v>
      </c>
      <c r="K392" s="728">
        <f t="shared" si="18"/>
        <v>27.203000000000003</v>
      </c>
      <c r="L392" s="682"/>
      <c r="N392" s="729"/>
      <c r="O392" s="579" t="s">
        <v>1502</v>
      </c>
      <c r="P392" s="676"/>
    </row>
    <row r="393" spans="1:17" s="675" customFormat="1" ht="23.1" customHeight="1">
      <c r="A393" s="1053"/>
      <c r="B393" s="1061" t="s">
        <v>1699</v>
      </c>
      <c r="C393" s="711" t="s">
        <v>1700</v>
      </c>
      <c r="D393" s="677" t="s">
        <v>1701</v>
      </c>
      <c r="E393" s="678" t="s">
        <v>1373</v>
      </c>
      <c r="F393" s="679">
        <v>250</v>
      </c>
      <c r="G393" s="680">
        <v>9.2500000000000004E-4</v>
      </c>
      <c r="H393" s="1050" t="s">
        <v>1806</v>
      </c>
      <c r="I393" s="1051"/>
      <c r="J393" s="727">
        <v>29.348000000000003</v>
      </c>
      <c r="K393" s="728">
        <f t="shared" si="18"/>
        <v>29.348000000000003</v>
      </c>
      <c r="L393" s="682"/>
      <c r="N393" s="729"/>
      <c r="O393" s="579" t="s">
        <v>1502</v>
      </c>
      <c r="P393" s="676"/>
    </row>
    <row r="394" spans="1:17" s="675" customFormat="1" ht="23.1" customHeight="1">
      <c r="A394" s="1053"/>
      <c r="B394" s="1062"/>
      <c r="C394" s="711" t="s">
        <v>1702</v>
      </c>
      <c r="D394" s="677" t="s">
        <v>1701</v>
      </c>
      <c r="E394" s="683" t="s">
        <v>1375</v>
      </c>
      <c r="F394" s="679">
        <v>250</v>
      </c>
      <c r="G394" s="680">
        <v>9.2500000000000004E-4</v>
      </c>
      <c r="H394" s="1050" t="s">
        <v>1807</v>
      </c>
      <c r="I394" s="1051"/>
      <c r="J394" s="727">
        <v>29.348000000000003</v>
      </c>
      <c r="K394" s="728">
        <f t="shared" si="18"/>
        <v>29.348000000000003</v>
      </c>
      <c r="L394" s="682"/>
      <c r="N394" s="729"/>
      <c r="O394" s="579" t="s">
        <v>1502</v>
      </c>
      <c r="P394" s="676"/>
    </row>
    <row r="395" spans="1:17" s="675" customFormat="1" ht="23.1" customHeight="1">
      <c r="A395" s="1053"/>
      <c r="B395" s="1061" t="s">
        <v>1703</v>
      </c>
      <c r="C395" s="711" t="s">
        <v>1704</v>
      </c>
      <c r="D395" s="677" t="s">
        <v>1705</v>
      </c>
      <c r="E395" s="678" t="s">
        <v>1373</v>
      </c>
      <c r="F395" s="679">
        <v>330.76923076923077</v>
      </c>
      <c r="G395" s="680">
        <v>1.138462E-3</v>
      </c>
      <c r="H395" s="1050" t="s">
        <v>1808</v>
      </c>
      <c r="I395" s="1051"/>
      <c r="J395" s="727">
        <v>40.315000000000005</v>
      </c>
      <c r="K395" s="728">
        <f t="shared" si="18"/>
        <v>40.315000000000005</v>
      </c>
      <c r="L395" s="682"/>
      <c r="N395" s="501" t="s">
        <v>1350</v>
      </c>
      <c r="O395" s="579" t="s">
        <v>1502</v>
      </c>
      <c r="P395" s="676"/>
    </row>
    <row r="396" spans="1:17" s="675" customFormat="1" ht="23.1" customHeight="1">
      <c r="A396" s="1053"/>
      <c r="B396" s="1062"/>
      <c r="C396" s="711" t="s">
        <v>1706</v>
      </c>
      <c r="D396" s="677" t="s">
        <v>1705</v>
      </c>
      <c r="E396" s="683" t="s">
        <v>1375</v>
      </c>
      <c r="F396" s="679">
        <v>330.76923076923077</v>
      </c>
      <c r="G396" s="680">
        <v>1.138462E-3</v>
      </c>
      <c r="H396" s="1050" t="s">
        <v>1808</v>
      </c>
      <c r="I396" s="1051"/>
      <c r="J396" s="727">
        <v>40.315000000000005</v>
      </c>
      <c r="K396" s="728">
        <f t="shared" si="18"/>
        <v>40.315000000000005</v>
      </c>
      <c r="L396" s="682"/>
      <c r="N396" s="501" t="s">
        <v>1350</v>
      </c>
      <c r="O396" s="579" t="s">
        <v>1502</v>
      </c>
      <c r="P396" s="676"/>
    </row>
    <row r="397" spans="1:17" s="675" customFormat="1" ht="23.1" customHeight="1">
      <c r="A397" s="1053"/>
      <c r="B397" s="1061" t="s">
        <v>1707</v>
      </c>
      <c r="C397" s="711" t="s">
        <v>1708</v>
      </c>
      <c r="D397" s="677" t="s">
        <v>1709</v>
      </c>
      <c r="E397" s="678" t="s">
        <v>1373</v>
      </c>
      <c r="F397" s="679">
        <v>354.54545454545456</v>
      </c>
      <c r="G397" s="680">
        <v>1.345455E-3</v>
      </c>
      <c r="H397" s="1050" t="s">
        <v>1809</v>
      </c>
      <c r="I397" s="1051"/>
      <c r="J397" s="727">
        <v>50.963000000000001</v>
      </c>
      <c r="K397" s="728">
        <f t="shared" si="18"/>
        <v>50.963000000000001</v>
      </c>
      <c r="L397" s="682"/>
      <c r="N397" s="501" t="s">
        <v>1350</v>
      </c>
      <c r="O397" s="579" t="s">
        <v>1502</v>
      </c>
      <c r="P397" s="676"/>
    </row>
    <row r="398" spans="1:17" s="675" customFormat="1" ht="23.1" customHeight="1">
      <c r="A398" s="1054"/>
      <c r="B398" s="1062"/>
      <c r="C398" s="711" t="s">
        <v>1710</v>
      </c>
      <c r="D398" s="677" t="s">
        <v>1709</v>
      </c>
      <c r="E398" s="683" t="s">
        <v>1375</v>
      </c>
      <c r="F398" s="679">
        <v>354.54545454545456</v>
      </c>
      <c r="G398" s="680">
        <v>1.345455E-3</v>
      </c>
      <c r="H398" s="1050" t="s">
        <v>1809</v>
      </c>
      <c r="I398" s="1051"/>
      <c r="J398" s="727">
        <v>50.963000000000001</v>
      </c>
      <c r="K398" s="728">
        <f t="shared" si="18"/>
        <v>50.963000000000001</v>
      </c>
      <c r="L398" s="682"/>
      <c r="N398" s="501" t="s">
        <v>1350</v>
      </c>
      <c r="O398" s="579" t="s">
        <v>1502</v>
      </c>
      <c r="P398" s="676"/>
    </row>
    <row r="399" spans="1:17" s="675" customFormat="1" ht="18.600000000000001" customHeight="1">
      <c r="A399" s="1052"/>
      <c r="B399" s="1061" t="s">
        <v>1711</v>
      </c>
      <c r="C399" s="711" t="s">
        <v>1712</v>
      </c>
      <c r="D399" s="677" t="s">
        <v>1713</v>
      </c>
      <c r="E399" s="678" t="s">
        <v>1373</v>
      </c>
      <c r="F399" s="679">
        <v>33.999999999999993</v>
      </c>
      <c r="G399" s="680">
        <v>1.053333E-3</v>
      </c>
      <c r="H399" s="1050" t="s">
        <v>1810</v>
      </c>
      <c r="I399" s="1051"/>
      <c r="J399" s="727">
        <v>28.446000000000002</v>
      </c>
      <c r="K399" s="728">
        <f t="shared" si="18"/>
        <v>28.446000000000002</v>
      </c>
      <c r="L399" s="682"/>
      <c r="N399" s="501" t="s">
        <v>1350</v>
      </c>
      <c r="O399" s="579" t="s">
        <v>1502</v>
      </c>
      <c r="P399" s="676"/>
    </row>
    <row r="400" spans="1:17" s="675" customFormat="1" ht="18.600000000000001" customHeight="1">
      <c r="A400" s="1053"/>
      <c r="B400" s="1062"/>
      <c r="C400" s="711" t="s">
        <v>1714</v>
      </c>
      <c r="D400" s="677" t="s">
        <v>1713</v>
      </c>
      <c r="E400" s="683" t="s">
        <v>1375</v>
      </c>
      <c r="F400" s="679">
        <v>33.999999999999993</v>
      </c>
      <c r="G400" s="680">
        <v>1.053333E-3</v>
      </c>
      <c r="H400" s="1050" t="s">
        <v>1810</v>
      </c>
      <c r="I400" s="1051"/>
      <c r="J400" s="727">
        <v>28.446000000000002</v>
      </c>
      <c r="K400" s="728">
        <f t="shared" si="18"/>
        <v>28.446000000000002</v>
      </c>
      <c r="L400" s="682"/>
      <c r="N400" s="501" t="s">
        <v>1350</v>
      </c>
      <c r="O400" s="579" t="s">
        <v>1502</v>
      </c>
      <c r="P400" s="676"/>
    </row>
    <row r="401" spans="1:16" s="675" customFormat="1" ht="18.600000000000001" customHeight="1">
      <c r="A401" s="1053"/>
      <c r="B401" s="1061" t="s">
        <v>1715</v>
      </c>
      <c r="C401" s="711" t="s">
        <v>1716</v>
      </c>
      <c r="D401" s="677" t="s">
        <v>1717</v>
      </c>
      <c r="E401" s="678" t="s">
        <v>1373</v>
      </c>
      <c r="F401" s="679">
        <v>36.000000000000007</v>
      </c>
      <c r="G401" s="680">
        <v>1.2600000000000001E-3</v>
      </c>
      <c r="H401" s="1050" t="s">
        <v>1810</v>
      </c>
      <c r="I401" s="1051"/>
      <c r="J401" s="727">
        <v>28.380000000000003</v>
      </c>
      <c r="K401" s="728">
        <f t="shared" si="18"/>
        <v>28.380000000000003</v>
      </c>
      <c r="L401" s="682"/>
      <c r="N401" s="729"/>
      <c r="O401" s="579" t="s">
        <v>1502</v>
      </c>
      <c r="P401" s="676"/>
    </row>
    <row r="402" spans="1:16" s="675" customFormat="1" ht="18.600000000000001" customHeight="1">
      <c r="A402" s="1053"/>
      <c r="B402" s="1062"/>
      <c r="C402" s="711" t="s">
        <v>1718</v>
      </c>
      <c r="D402" s="677" t="s">
        <v>1717</v>
      </c>
      <c r="E402" s="683" t="s">
        <v>1375</v>
      </c>
      <c r="F402" s="679">
        <v>36.000000000000007</v>
      </c>
      <c r="G402" s="680">
        <v>1.2600000000000001E-3</v>
      </c>
      <c r="H402" s="1050" t="s">
        <v>1810</v>
      </c>
      <c r="I402" s="1051"/>
      <c r="J402" s="727">
        <v>28.380000000000003</v>
      </c>
      <c r="K402" s="728">
        <f t="shared" si="18"/>
        <v>28.380000000000003</v>
      </c>
      <c r="L402" s="682"/>
      <c r="N402" s="729"/>
      <c r="O402" s="579" t="s">
        <v>1502</v>
      </c>
      <c r="P402" s="676"/>
    </row>
    <row r="403" spans="1:16" s="675" customFormat="1" ht="18.600000000000001" customHeight="1">
      <c r="A403" s="1053"/>
      <c r="B403" s="1061" t="s">
        <v>1719</v>
      </c>
      <c r="C403" s="711" t="s">
        <v>1720</v>
      </c>
      <c r="D403" s="677" t="s">
        <v>1721</v>
      </c>
      <c r="E403" s="678" t="s">
        <v>1373</v>
      </c>
      <c r="F403" s="679">
        <v>41.999999999999993</v>
      </c>
      <c r="G403" s="680">
        <v>1.56E-3</v>
      </c>
      <c r="H403" s="1050" t="s">
        <v>1810</v>
      </c>
      <c r="I403" s="1051"/>
      <c r="J403" s="727">
        <v>30.668000000000003</v>
      </c>
      <c r="K403" s="728">
        <f t="shared" si="18"/>
        <v>30.668000000000003</v>
      </c>
      <c r="L403" s="682"/>
      <c r="N403" s="729"/>
      <c r="O403" s="579" t="s">
        <v>1502</v>
      </c>
      <c r="P403" s="676"/>
    </row>
    <row r="404" spans="1:16" s="675" customFormat="1" ht="18.600000000000001" customHeight="1">
      <c r="A404" s="1053"/>
      <c r="B404" s="1062"/>
      <c r="C404" s="711" t="s">
        <v>1722</v>
      </c>
      <c r="D404" s="677" t="s">
        <v>1721</v>
      </c>
      <c r="E404" s="683" t="s">
        <v>1375</v>
      </c>
      <c r="F404" s="679">
        <v>41.999999999999993</v>
      </c>
      <c r="G404" s="680">
        <v>1.56E-3</v>
      </c>
      <c r="H404" s="1050" t="s">
        <v>1810</v>
      </c>
      <c r="I404" s="1051"/>
      <c r="J404" s="727">
        <v>30.668000000000003</v>
      </c>
      <c r="K404" s="728">
        <f t="shared" si="18"/>
        <v>30.668000000000003</v>
      </c>
      <c r="L404" s="682"/>
      <c r="N404" s="729"/>
      <c r="O404" s="579" t="s">
        <v>1502</v>
      </c>
      <c r="P404" s="676"/>
    </row>
    <row r="405" spans="1:16" s="675" customFormat="1" ht="18.600000000000001" customHeight="1">
      <c r="A405" s="1053"/>
      <c r="B405" s="1061" t="s">
        <v>1723</v>
      </c>
      <c r="C405" s="711" t="s">
        <v>1724</v>
      </c>
      <c r="D405" s="677" t="s">
        <v>1725</v>
      </c>
      <c r="E405" s="678" t="s">
        <v>1373</v>
      </c>
      <c r="F405" s="679">
        <v>50</v>
      </c>
      <c r="G405" s="680">
        <v>2.0733330000000001E-3</v>
      </c>
      <c r="H405" s="1050" t="s">
        <v>1810</v>
      </c>
      <c r="I405" s="1051"/>
      <c r="J405" s="727">
        <v>42.052999999999997</v>
      </c>
      <c r="K405" s="728">
        <f t="shared" si="18"/>
        <v>42.052999999999997</v>
      </c>
      <c r="L405" s="682"/>
      <c r="N405" s="501" t="s">
        <v>1350</v>
      </c>
      <c r="O405" s="579" t="s">
        <v>1502</v>
      </c>
      <c r="P405" s="676"/>
    </row>
    <row r="406" spans="1:16" s="675" customFormat="1" ht="18.600000000000001" customHeight="1">
      <c r="A406" s="1053"/>
      <c r="B406" s="1062"/>
      <c r="C406" s="711" t="s">
        <v>1726</v>
      </c>
      <c r="D406" s="677" t="s">
        <v>1725</v>
      </c>
      <c r="E406" s="683" t="s">
        <v>1375</v>
      </c>
      <c r="F406" s="679">
        <v>50</v>
      </c>
      <c r="G406" s="680">
        <v>2.07333E-3</v>
      </c>
      <c r="H406" s="1050" t="s">
        <v>1810</v>
      </c>
      <c r="I406" s="1051"/>
      <c r="J406" s="727">
        <v>42.052999999999997</v>
      </c>
      <c r="K406" s="728">
        <f t="shared" si="18"/>
        <v>42.052999999999997</v>
      </c>
      <c r="L406" s="682"/>
      <c r="N406" s="501" t="s">
        <v>1350</v>
      </c>
      <c r="O406" s="579" t="s">
        <v>1502</v>
      </c>
      <c r="P406" s="676"/>
    </row>
    <row r="407" spans="1:16" s="675" customFormat="1" ht="18.600000000000001" customHeight="1">
      <c r="A407" s="1053"/>
      <c r="B407" s="1061" t="s">
        <v>1727</v>
      </c>
      <c r="C407" s="711" t="s">
        <v>1728</v>
      </c>
      <c r="D407" s="677" t="s">
        <v>1729</v>
      </c>
      <c r="E407" s="678" t="s">
        <v>1373</v>
      </c>
      <c r="F407" s="679">
        <v>61</v>
      </c>
      <c r="G407" s="680">
        <v>2.5500000000000002E-3</v>
      </c>
      <c r="H407" s="1050" t="s">
        <v>1811</v>
      </c>
      <c r="I407" s="1051"/>
      <c r="J407" s="727">
        <v>53.207000000000001</v>
      </c>
      <c r="K407" s="728">
        <f t="shared" si="18"/>
        <v>53.207000000000001</v>
      </c>
      <c r="L407" s="682"/>
      <c r="N407" s="501" t="s">
        <v>1350</v>
      </c>
      <c r="O407" s="579" t="s">
        <v>1502</v>
      </c>
      <c r="P407" s="676"/>
    </row>
    <row r="408" spans="1:16" s="675" customFormat="1" ht="18.600000000000001" customHeight="1">
      <c r="A408" s="1053"/>
      <c r="B408" s="1062"/>
      <c r="C408" s="711" t="s">
        <v>1730</v>
      </c>
      <c r="D408" s="677" t="s">
        <v>1729</v>
      </c>
      <c r="E408" s="683" t="s">
        <v>1375</v>
      </c>
      <c r="F408" s="679">
        <v>61</v>
      </c>
      <c r="G408" s="680">
        <v>2.5500000000000002E-3</v>
      </c>
      <c r="H408" s="1050" t="s">
        <v>1811</v>
      </c>
      <c r="I408" s="1051"/>
      <c r="J408" s="727">
        <v>53.207000000000001</v>
      </c>
      <c r="K408" s="728">
        <f t="shared" si="18"/>
        <v>53.207000000000001</v>
      </c>
      <c r="L408" s="682"/>
      <c r="N408" s="501" t="s">
        <v>1350</v>
      </c>
      <c r="O408" s="579" t="s">
        <v>1502</v>
      </c>
      <c r="P408" s="676"/>
    </row>
    <row r="409" spans="1:16" s="675" customFormat="1" ht="18.600000000000001" customHeight="1">
      <c r="A409" s="1053"/>
      <c r="B409" s="1061" t="s">
        <v>1731</v>
      </c>
      <c r="C409" s="711" t="s">
        <v>1732</v>
      </c>
      <c r="D409" s="677" t="s">
        <v>1733</v>
      </c>
      <c r="E409" s="678" t="s">
        <v>1373</v>
      </c>
      <c r="F409" s="679">
        <v>48</v>
      </c>
      <c r="G409" s="680">
        <v>1.48E-3</v>
      </c>
      <c r="H409" s="1050" t="s">
        <v>1810</v>
      </c>
      <c r="I409" s="1051"/>
      <c r="J409" s="727">
        <v>38.368000000000009</v>
      </c>
      <c r="K409" s="728">
        <f t="shared" si="18"/>
        <v>38.368000000000009</v>
      </c>
      <c r="L409" s="682"/>
      <c r="N409" s="501" t="s">
        <v>1350</v>
      </c>
      <c r="O409" s="579" t="s">
        <v>1502</v>
      </c>
      <c r="P409" s="676"/>
    </row>
    <row r="410" spans="1:16" s="675" customFormat="1" ht="18.600000000000001" customHeight="1">
      <c r="A410" s="1053"/>
      <c r="B410" s="1062"/>
      <c r="C410" s="711" t="s">
        <v>1734</v>
      </c>
      <c r="D410" s="677" t="s">
        <v>1733</v>
      </c>
      <c r="E410" s="683" t="s">
        <v>1375</v>
      </c>
      <c r="F410" s="679">
        <v>48</v>
      </c>
      <c r="G410" s="680">
        <v>1.48E-3</v>
      </c>
      <c r="H410" s="1050" t="s">
        <v>1810</v>
      </c>
      <c r="I410" s="1051"/>
      <c r="J410" s="727">
        <v>38.368000000000009</v>
      </c>
      <c r="K410" s="728">
        <f t="shared" si="18"/>
        <v>38.368000000000009</v>
      </c>
      <c r="L410" s="682"/>
      <c r="N410" s="501" t="s">
        <v>1350</v>
      </c>
      <c r="O410" s="579" t="s">
        <v>1502</v>
      </c>
      <c r="P410" s="676"/>
    </row>
    <row r="411" spans="1:16" s="675" customFormat="1" ht="18.600000000000001" customHeight="1">
      <c r="A411" s="1053"/>
      <c r="B411" s="1061" t="s">
        <v>1735</v>
      </c>
      <c r="C411" s="711" t="s">
        <v>1736</v>
      </c>
      <c r="D411" s="677" t="s">
        <v>1737</v>
      </c>
      <c r="E411" s="678" t="s">
        <v>1373</v>
      </c>
      <c r="F411" s="679">
        <v>52</v>
      </c>
      <c r="G411" s="680">
        <v>1.72E-3</v>
      </c>
      <c r="H411" s="1050" t="s">
        <v>1810</v>
      </c>
      <c r="I411" s="1051"/>
      <c r="J411" s="727">
        <v>40.799000000000007</v>
      </c>
      <c r="K411" s="728">
        <f t="shared" si="18"/>
        <v>40.799000000000007</v>
      </c>
      <c r="L411" s="682"/>
      <c r="N411" s="501" t="s">
        <v>1350</v>
      </c>
      <c r="O411" s="579" t="s">
        <v>1502</v>
      </c>
      <c r="P411" s="676"/>
    </row>
    <row r="412" spans="1:16" s="675" customFormat="1" ht="18.600000000000001" customHeight="1">
      <c r="A412" s="1053"/>
      <c r="B412" s="1062"/>
      <c r="C412" s="711" t="s">
        <v>1738</v>
      </c>
      <c r="D412" s="677" t="s">
        <v>1737</v>
      </c>
      <c r="E412" s="683" t="s">
        <v>1375</v>
      </c>
      <c r="F412" s="679">
        <v>52</v>
      </c>
      <c r="G412" s="680">
        <v>1.72E-3</v>
      </c>
      <c r="H412" s="1050" t="s">
        <v>1810</v>
      </c>
      <c r="I412" s="1051"/>
      <c r="J412" s="727">
        <v>40.799000000000007</v>
      </c>
      <c r="K412" s="728">
        <f t="shared" si="18"/>
        <v>40.799000000000007</v>
      </c>
      <c r="L412" s="682"/>
      <c r="N412" s="501" t="s">
        <v>1350</v>
      </c>
      <c r="O412" s="579" t="s">
        <v>1502</v>
      </c>
      <c r="P412" s="676"/>
    </row>
    <row r="413" spans="1:16" s="675" customFormat="1" ht="18.600000000000001" customHeight="1">
      <c r="A413" s="1053"/>
      <c r="B413" s="1061" t="s">
        <v>1739</v>
      </c>
      <c r="C413" s="711" t="s">
        <v>1740</v>
      </c>
      <c r="D413" s="677" t="s">
        <v>1741</v>
      </c>
      <c r="E413" s="678" t="s">
        <v>1373</v>
      </c>
      <c r="F413" s="679">
        <v>60</v>
      </c>
      <c r="G413" s="680">
        <v>2.0733330000000001E-3</v>
      </c>
      <c r="H413" s="1050" t="s">
        <v>1810</v>
      </c>
      <c r="I413" s="1051"/>
      <c r="J413" s="727">
        <v>44.484000000000002</v>
      </c>
      <c r="K413" s="728">
        <f t="shared" si="18"/>
        <v>44.484000000000002</v>
      </c>
      <c r="L413" s="682"/>
      <c r="N413" s="501" t="s">
        <v>1350</v>
      </c>
      <c r="O413" s="579" t="s">
        <v>1502</v>
      </c>
      <c r="P413" s="676"/>
    </row>
    <row r="414" spans="1:16" s="675" customFormat="1" ht="18.600000000000001" customHeight="1">
      <c r="A414" s="1053"/>
      <c r="B414" s="1062"/>
      <c r="C414" s="711" t="s">
        <v>1742</v>
      </c>
      <c r="D414" s="677" t="s">
        <v>1741</v>
      </c>
      <c r="E414" s="683" t="s">
        <v>1375</v>
      </c>
      <c r="F414" s="679">
        <v>60</v>
      </c>
      <c r="G414" s="680">
        <v>2.0733330000000001E-3</v>
      </c>
      <c r="H414" s="1050" t="s">
        <v>1810</v>
      </c>
      <c r="I414" s="1051"/>
      <c r="J414" s="727">
        <v>44.484000000000002</v>
      </c>
      <c r="K414" s="728">
        <f t="shared" si="18"/>
        <v>44.484000000000002</v>
      </c>
      <c r="L414" s="682"/>
      <c r="N414" s="501" t="s">
        <v>1350</v>
      </c>
      <c r="O414" s="579" t="s">
        <v>1502</v>
      </c>
      <c r="P414" s="676"/>
    </row>
    <row r="415" spans="1:16" s="675" customFormat="1" ht="18.600000000000001" customHeight="1">
      <c r="A415" s="1053"/>
      <c r="B415" s="1061" t="s">
        <v>1743</v>
      </c>
      <c r="C415" s="711" t="s">
        <v>1744</v>
      </c>
      <c r="D415" s="677" t="s">
        <v>1745</v>
      </c>
      <c r="E415" s="678" t="s">
        <v>1373</v>
      </c>
      <c r="F415" s="679">
        <v>71</v>
      </c>
      <c r="G415" s="680">
        <v>2.65E-3</v>
      </c>
      <c r="H415" s="1050" t="s">
        <v>1811</v>
      </c>
      <c r="I415" s="1051"/>
      <c r="J415" s="727">
        <v>53.207000000000001</v>
      </c>
      <c r="K415" s="728">
        <f t="shared" si="18"/>
        <v>53.207000000000001</v>
      </c>
      <c r="L415" s="682"/>
      <c r="N415" s="501" t="s">
        <v>1350</v>
      </c>
      <c r="O415" s="579" t="s">
        <v>1502</v>
      </c>
      <c r="P415" s="676"/>
    </row>
    <row r="416" spans="1:16" s="675" customFormat="1" ht="18.600000000000001" customHeight="1">
      <c r="A416" s="1053"/>
      <c r="B416" s="1062"/>
      <c r="C416" s="711" t="s">
        <v>1746</v>
      </c>
      <c r="D416" s="677" t="s">
        <v>1745</v>
      </c>
      <c r="E416" s="683" t="s">
        <v>1375</v>
      </c>
      <c r="F416" s="679">
        <v>71</v>
      </c>
      <c r="G416" s="680">
        <v>2.65E-3</v>
      </c>
      <c r="H416" s="1050" t="s">
        <v>1811</v>
      </c>
      <c r="I416" s="1051"/>
      <c r="J416" s="727">
        <v>53.207000000000001</v>
      </c>
      <c r="K416" s="728">
        <f t="shared" si="18"/>
        <v>53.207000000000001</v>
      </c>
      <c r="L416" s="682"/>
      <c r="N416" s="501" t="s">
        <v>1350</v>
      </c>
      <c r="O416" s="579" t="s">
        <v>1502</v>
      </c>
      <c r="P416" s="676"/>
    </row>
    <row r="417" spans="1:16" s="675" customFormat="1" ht="18.600000000000001" customHeight="1">
      <c r="A417" s="1053"/>
      <c r="B417" s="1061" t="s">
        <v>1747</v>
      </c>
      <c r="C417" s="711" t="s">
        <v>1748</v>
      </c>
      <c r="D417" s="677" t="s">
        <v>1749</v>
      </c>
      <c r="E417" s="678" t="s">
        <v>1373</v>
      </c>
      <c r="F417" s="679">
        <v>81</v>
      </c>
      <c r="G417" s="680">
        <v>3.1900000000000001E-3</v>
      </c>
      <c r="H417" s="1050" t="s">
        <v>1811</v>
      </c>
      <c r="I417" s="1051"/>
      <c r="J417" s="727">
        <v>68.046000000000006</v>
      </c>
      <c r="K417" s="728">
        <f t="shared" si="18"/>
        <v>68.046000000000006</v>
      </c>
      <c r="L417" s="682"/>
      <c r="N417" s="501" t="s">
        <v>1350</v>
      </c>
      <c r="O417" s="579" t="s">
        <v>1502</v>
      </c>
      <c r="P417" s="676"/>
    </row>
    <row r="418" spans="1:16" s="675" customFormat="1" ht="18.600000000000001" customHeight="1">
      <c r="A418" s="1054"/>
      <c r="B418" s="1062"/>
      <c r="C418" s="711" t="s">
        <v>1750</v>
      </c>
      <c r="D418" s="677" t="s">
        <v>1749</v>
      </c>
      <c r="E418" s="683" t="s">
        <v>1375</v>
      </c>
      <c r="F418" s="679">
        <v>81</v>
      </c>
      <c r="G418" s="680">
        <v>3.1900000000000001E-3</v>
      </c>
      <c r="H418" s="1050" t="s">
        <v>1811</v>
      </c>
      <c r="I418" s="1051"/>
      <c r="J418" s="727">
        <v>68.046000000000006</v>
      </c>
      <c r="K418" s="728">
        <f t="shared" si="18"/>
        <v>68.046000000000006</v>
      </c>
      <c r="L418" s="682"/>
      <c r="N418" s="501" t="s">
        <v>1350</v>
      </c>
      <c r="O418" s="579" t="s">
        <v>1502</v>
      </c>
      <c r="P418" s="676"/>
    </row>
    <row r="419" spans="1:16" s="675" customFormat="1" ht="26.1" customHeight="1">
      <c r="A419" s="1052"/>
      <c r="B419" s="1055" t="s">
        <v>1751</v>
      </c>
      <c r="C419" s="711" t="s">
        <v>1752</v>
      </c>
      <c r="D419" s="1058" t="s">
        <v>1753</v>
      </c>
      <c r="E419" s="678" t="s">
        <v>1373</v>
      </c>
      <c r="F419" s="679">
        <v>437.5</v>
      </c>
      <c r="G419" s="680">
        <v>9.5799999999999998E-4</v>
      </c>
      <c r="H419" s="684" t="s">
        <v>1240</v>
      </c>
      <c r="I419" s="684" t="s">
        <v>638</v>
      </c>
      <c r="J419" s="727">
        <v>457.38000000000005</v>
      </c>
      <c r="K419" s="728">
        <f t="shared" si="18"/>
        <v>457.38000000000005</v>
      </c>
      <c r="L419" s="682"/>
      <c r="N419" s="729"/>
      <c r="O419" s="579" t="s">
        <v>1502</v>
      </c>
      <c r="P419" s="676"/>
    </row>
    <row r="420" spans="1:16" s="675" customFormat="1" ht="26.1" customHeight="1">
      <c r="A420" s="1053"/>
      <c r="B420" s="1056"/>
      <c r="C420" s="711" t="s">
        <v>1754</v>
      </c>
      <c r="D420" s="1059"/>
      <c r="E420" s="683" t="s">
        <v>1375</v>
      </c>
      <c r="F420" s="679">
        <v>437.5</v>
      </c>
      <c r="G420" s="680">
        <v>9.5799999999999998E-4</v>
      </c>
      <c r="H420" s="685">
        <v>1</v>
      </c>
      <c r="I420" s="685">
        <v>24</v>
      </c>
      <c r="J420" s="727">
        <v>457.38000000000005</v>
      </c>
      <c r="K420" s="728">
        <f t="shared" si="18"/>
        <v>457.38000000000005</v>
      </c>
      <c r="L420" s="682"/>
      <c r="N420" s="729"/>
      <c r="O420" s="579" t="s">
        <v>1502</v>
      </c>
      <c r="P420" s="676"/>
    </row>
    <row r="421" spans="1:16" s="675" customFormat="1" ht="26.1" customHeight="1">
      <c r="A421" s="1053"/>
      <c r="B421" s="1056"/>
      <c r="C421" s="711" t="s">
        <v>1755</v>
      </c>
      <c r="D421" s="1059"/>
      <c r="E421" s="686" t="s">
        <v>1756</v>
      </c>
      <c r="F421" s="679">
        <v>437.5</v>
      </c>
      <c r="G421" s="680">
        <v>9.5799999999999998E-4</v>
      </c>
      <c r="H421" s="685">
        <v>1</v>
      </c>
      <c r="I421" s="685">
        <v>24</v>
      </c>
      <c r="J421" s="727">
        <v>457.38000000000005</v>
      </c>
      <c r="K421" s="728">
        <f t="shared" si="18"/>
        <v>457.38000000000005</v>
      </c>
      <c r="L421" s="682"/>
      <c r="N421" s="729"/>
      <c r="O421" s="579" t="s">
        <v>1502</v>
      </c>
      <c r="P421" s="676"/>
    </row>
    <row r="422" spans="1:16" s="675" customFormat="1" ht="26.1" customHeight="1">
      <c r="A422" s="1054"/>
      <c r="B422" s="1057"/>
      <c r="C422" s="711" t="s">
        <v>1757</v>
      </c>
      <c r="D422" s="1060"/>
      <c r="E422" s="687" t="s">
        <v>1758</v>
      </c>
      <c r="F422" s="679">
        <v>437.5</v>
      </c>
      <c r="G422" s="680">
        <v>9.5799999999999998E-4</v>
      </c>
      <c r="H422" s="685">
        <v>1</v>
      </c>
      <c r="I422" s="685">
        <v>24</v>
      </c>
      <c r="J422" s="727">
        <v>457.38000000000005</v>
      </c>
      <c r="K422" s="728">
        <f t="shared" si="18"/>
        <v>457.38000000000005</v>
      </c>
      <c r="L422" s="682"/>
      <c r="N422" s="729"/>
      <c r="O422" s="579" t="s">
        <v>1502</v>
      </c>
      <c r="P422" s="676"/>
    </row>
    <row r="423" spans="1:16" s="675" customFormat="1" ht="120.6" customHeight="1">
      <c r="A423" s="688"/>
      <c r="B423" s="689" t="s">
        <v>1816</v>
      </c>
      <c r="C423" s="711" t="s">
        <v>1759</v>
      </c>
      <c r="D423" s="690"/>
      <c r="E423" s="678"/>
      <c r="F423" s="679">
        <v>2850</v>
      </c>
      <c r="G423" s="680">
        <v>0.14699999999999999</v>
      </c>
      <c r="H423" s="684" t="s">
        <v>1240</v>
      </c>
      <c r="I423" s="684" t="s">
        <v>1240</v>
      </c>
      <c r="J423" s="727">
        <v>2613.6000000000004</v>
      </c>
      <c r="K423" s="728">
        <f t="shared" si="18"/>
        <v>2613.6000000000004</v>
      </c>
      <c r="L423" s="682"/>
      <c r="N423" s="729"/>
      <c r="O423" s="579" t="s">
        <v>1502</v>
      </c>
      <c r="P423" s="676"/>
    </row>
    <row r="424" spans="1:16" s="675" customFormat="1" ht="113.1" customHeight="1">
      <c r="A424" s="777"/>
      <c r="B424" s="778" t="s">
        <v>1760</v>
      </c>
      <c r="C424" s="779" t="s">
        <v>1761</v>
      </c>
      <c r="D424" s="780" t="s">
        <v>1762</v>
      </c>
      <c r="E424" s="781"/>
      <c r="F424" s="782">
        <v>399.99999999999994</v>
      </c>
      <c r="G424" s="783">
        <v>3.7166999999999999E-2</v>
      </c>
      <c r="H424" s="784" t="s">
        <v>1240</v>
      </c>
      <c r="I424" s="784" t="s">
        <v>652</v>
      </c>
      <c r="J424" s="785">
        <v>396.96800000000002</v>
      </c>
      <c r="K424" s="786">
        <f t="shared" si="18"/>
        <v>396.96800000000002</v>
      </c>
      <c r="L424" s="787"/>
      <c r="N424" s="729"/>
      <c r="O424" s="579" t="s">
        <v>1502</v>
      </c>
      <c r="P424" s="676"/>
    </row>
    <row r="425" spans="1:16" s="675" customFormat="1" ht="37.35" customHeight="1">
      <c r="A425" s="1239"/>
      <c r="B425" s="689" t="s">
        <v>1838</v>
      </c>
      <c r="C425" s="711" t="s">
        <v>1837</v>
      </c>
      <c r="D425" s="677" t="s">
        <v>1856</v>
      </c>
      <c r="E425" s="678"/>
      <c r="F425" s="789">
        <v>32</v>
      </c>
      <c r="G425" s="680"/>
      <c r="H425" s="684" t="s">
        <v>645</v>
      </c>
      <c r="I425" s="684" t="s">
        <v>645</v>
      </c>
      <c r="J425" s="788">
        <v>97.52600000000001</v>
      </c>
      <c r="K425" s="681">
        <f t="shared" si="18"/>
        <v>97.52600000000001</v>
      </c>
      <c r="L425" s="682"/>
      <c r="N425" s="729"/>
      <c r="O425" s="579" t="s">
        <v>1502</v>
      </c>
      <c r="P425" s="774"/>
    </row>
    <row r="426" spans="1:16" s="675" customFormat="1" ht="37.35" customHeight="1">
      <c r="A426" s="1053"/>
      <c r="B426" s="689" t="s">
        <v>1840</v>
      </c>
      <c r="C426" s="711" t="s">
        <v>1839</v>
      </c>
      <c r="D426" s="677" t="s">
        <v>1857</v>
      </c>
      <c r="E426" s="678"/>
      <c r="F426" s="789">
        <v>56</v>
      </c>
      <c r="G426" s="680"/>
      <c r="H426" s="684" t="s">
        <v>672</v>
      </c>
      <c r="I426" s="684" t="s">
        <v>672</v>
      </c>
      <c r="J426" s="788">
        <v>127.05000000000001</v>
      </c>
      <c r="K426" s="681">
        <f t="shared" si="18"/>
        <v>127.05000000000001</v>
      </c>
      <c r="L426" s="682"/>
      <c r="N426" s="729"/>
      <c r="O426" s="579" t="s">
        <v>1502</v>
      </c>
      <c r="P426" s="774"/>
    </row>
    <row r="427" spans="1:16" s="675" customFormat="1" ht="37.35" customHeight="1">
      <c r="A427" s="1054"/>
      <c r="B427" s="689" t="s">
        <v>1842</v>
      </c>
      <c r="C427" s="711" t="s">
        <v>1841</v>
      </c>
      <c r="D427" s="677" t="s">
        <v>1858</v>
      </c>
      <c r="E427" s="678"/>
      <c r="F427" s="789">
        <v>67</v>
      </c>
      <c r="G427" s="680"/>
      <c r="H427" s="684" t="s">
        <v>659</v>
      </c>
      <c r="I427" s="684" t="s">
        <v>659</v>
      </c>
      <c r="J427" s="788">
        <v>298.87</v>
      </c>
      <c r="K427" s="681">
        <f t="shared" si="18"/>
        <v>298.87</v>
      </c>
      <c r="L427" s="682"/>
      <c r="N427" s="729"/>
      <c r="O427" s="579" t="s">
        <v>1502</v>
      </c>
      <c r="P427" s="774"/>
    </row>
    <row r="428" spans="1:16" s="675" customFormat="1" ht="44.45" customHeight="1">
      <c r="A428" s="1239"/>
      <c r="B428" s="689" t="s">
        <v>1863</v>
      </c>
      <c r="C428" s="711" t="s">
        <v>1843</v>
      </c>
      <c r="D428" s="677" t="s">
        <v>1859</v>
      </c>
      <c r="E428" s="678"/>
      <c r="F428" s="789">
        <v>1.6</v>
      </c>
      <c r="G428" s="680"/>
      <c r="H428" s="684" t="s">
        <v>1267</v>
      </c>
      <c r="I428" s="684" t="s">
        <v>1267</v>
      </c>
      <c r="J428" s="788">
        <v>2.9040000000000004</v>
      </c>
      <c r="K428" s="681">
        <f t="shared" si="18"/>
        <v>2.9040000000000004</v>
      </c>
      <c r="L428" s="682"/>
      <c r="N428" s="729"/>
      <c r="O428" s="579" t="s">
        <v>1502</v>
      </c>
      <c r="P428" s="774"/>
    </row>
    <row r="429" spans="1:16" s="675" customFormat="1" ht="44.45" customHeight="1">
      <c r="A429" s="1053"/>
      <c r="B429" s="689" t="s">
        <v>1864</v>
      </c>
      <c r="C429" s="711" t="s">
        <v>1844</v>
      </c>
      <c r="D429" s="677" t="s">
        <v>1860</v>
      </c>
      <c r="E429" s="678"/>
      <c r="F429" s="790">
        <v>1.8</v>
      </c>
      <c r="G429" s="680"/>
      <c r="H429" s="684" t="s">
        <v>1267</v>
      </c>
      <c r="I429" s="684" t="s">
        <v>1267</v>
      </c>
      <c r="J429" s="788">
        <v>3.2670000000000003</v>
      </c>
      <c r="K429" s="681">
        <f t="shared" si="18"/>
        <v>3.2670000000000003</v>
      </c>
      <c r="L429" s="682"/>
      <c r="N429" s="729"/>
      <c r="O429" s="579" t="s">
        <v>1502</v>
      </c>
      <c r="P429" s="774"/>
    </row>
    <row r="430" spans="1:16" s="675" customFormat="1" ht="44.45" customHeight="1">
      <c r="A430" s="1054"/>
      <c r="B430" s="689" t="s">
        <v>1865</v>
      </c>
      <c r="C430" s="711" t="s">
        <v>1845</v>
      </c>
      <c r="D430" s="677" t="s">
        <v>1861</v>
      </c>
      <c r="E430" s="678"/>
      <c r="F430" s="790">
        <v>2</v>
      </c>
      <c r="G430" s="680"/>
      <c r="H430" s="684" t="s">
        <v>1267</v>
      </c>
      <c r="I430" s="684" t="s">
        <v>1267</v>
      </c>
      <c r="J430" s="788">
        <v>3.63</v>
      </c>
      <c r="K430" s="681">
        <f t="shared" si="18"/>
        <v>3.63</v>
      </c>
      <c r="L430" s="682"/>
      <c r="N430" s="729"/>
      <c r="O430" s="579" t="s">
        <v>1502</v>
      </c>
      <c r="P430" s="774"/>
    </row>
    <row r="431" spans="1:16" s="675" customFormat="1" ht="37.35" customHeight="1">
      <c r="A431" s="1239"/>
      <c r="B431" s="689" t="s">
        <v>1847</v>
      </c>
      <c r="C431" s="711" t="s">
        <v>1846</v>
      </c>
      <c r="D431" s="677" t="s">
        <v>1859</v>
      </c>
      <c r="E431" s="678"/>
      <c r="F431" s="789">
        <f>1.6*25</f>
        <v>40</v>
      </c>
      <c r="G431" s="680"/>
      <c r="H431" s="684" t="s">
        <v>659</v>
      </c>
      <c r="I431" s="684" t="s">
        <v>686</v>
      </c>
      <c r="J431" s="788">
        <v>3.4650000000000003</v>
      </c>
      <c r="K431" s="681">
        <f t="shared" si="18"/>
        <v>3.4650000000000003</v>
      </c>
      <c r="L431" s="682"/>
      <c r="N431" s="729"/>
      <c r="O431" s="579" t="s">
        <v>1502</v>
      </c>
      <c r="P431" s="774"/>
    </row>
    <row r="432" spans="1:16" s="675" customFormat="1" ht="37.35" customHeight="1">
      <c r="A432" s="1054"/>
      <c r="B432" s="689" t="s">
        <v>1849</v>
      </c>
      <c r="C432" s="711" t="s">
        <v>1848</v>
      </c>
      <c r="D432" s="677" t="s">
        <v>1860</v>
      </c>
      <c r="E432" s="678"/>
      <c r="F432" s="789">
        <f>1.8*25</f>
        <v>45</v>
      </c>
      <c r="G432" s="680"/>
      <c r="H432" s="684" t="s">
        <v>659</v>
      </c>
      <c r="I432" s="684" t="s">
        <v>1267</v>
      </c>
      <c r="J432" s="788">
        <v>3.7730000000000006</v>
      </c>
      <c r="K432" s="681">
        <f t="shared" si="18"/>
        <v>3.7730000000000006</v>
      </c>
      <c r="L432" s="682"/>
      <c r="N432" s="729"/>
      <c r="O432" s="579" t="s">
        <v>1502</v>
      </c>
      <c r="P432" s="774"/>
    </row>
    <row r="433" spans="1:17" s="675" customFormat="1" ht="63" customHeight="1">
      <c r="A433" s="688"/>
      <c r="B433" s="689" t="s">
        <v>1851</v>
      </c>
      <c r="C433" s="711" t="s">
        <v>1850</v>
      </c>
      <c r="D433" s="677" t="s">
        <v>1862</v>
      </c>
      <c r="E433" s="678"/>
      <c r="F433" s="679"/>
      <c r="G433" s="680"/>
      <c r="H433" s="684" t="s">
        <v>645</v>
      </c>
      <c r="I433" s="684" t="s">
        <v>645</v>
      </c>
      <c r="J433" s="788">
        <v>76.23</v>
      </c>
      <c r="K433" s="681">
        <f t="shared" si="18"/>
        <v>76.23</v>
      </c>
      <c r="L433" s="682"/>
      <c r="N433" s="729"/>
      <c r="O433" s="579" t="s">
        <v>1502</v>
      </c>
      <c r="P433" s="774"/>
    </row>
    <row r="434" spans="1:17" s="675" customFormat="1" ht="43.9" customHeight="1">
      <c r="A434" s="1239"/>
      <c r="B434" s="689" t="s">
        <v>1853</v>
      </c>
      <c r="C434" s="711" t="s">
        <v>1852</v>
      </c>
      <c r="D434" s="677" t="s">
        <v>4</v>
      </c>
      <c r="E434" s="678"/>
      <c r="F434" s="789">
        <v>56</v>
      </c>
      <c r="G434" s="680"/>
      <c r="H434" s="684" t="s">
        <v>1250</v>
      </c>
      <c r="I434" s="684" t="s">
        <v>645</v>
      </c>
      <c r="J434" s="788">
        <v>37.752000000000002</v>
      </c>
      <c r="K434" s="681">
        <f t="shared" si="18"/>
        <v>37.752000000000002</v>
      </c>
      <c r="L434" s="682"/>
      <c r="N434" s="729"/>
      <c r="O434" s="579" t="s">
        <v>1502</v>
      </c>
      <c r="P434" s="774"/>
    </row>
    <row r="435" spans="1:17" s="675" customFormat="1" ht="43.9" customHeight="1">
      <c r="A435" s="1054"/>
      <c r="B435" s="689" t="s">
        <v>1854</v>
      </c>
      <c r="C435" s="711" t="s">
        <v>1855</v>
      </c>
      <c r="D435" s="677" t="s">
        <v>4</v>
      </c>
      <c r="E435" s="678"/>
      <c r="F435" s="789">
        <v>56</v>
      </c>
      <c r="G435" s="680"/>
      <c r="H435" s="684" t="s">
        <v>1250</v>
      </c>
      <c r="I435" s="684" t="s">
        <v>645</v>
      </c>
      <c r="J435" s="788">
        <v>37.752000000000002</v>
      </c>
      <c r="K435" s="681">
        <f t="shared" si="18"/>
        <v>37.752000000000002</v>
      </c>
      <c r="L435" s="682"/>
      <c r="N435" s="729"/>
      <c r="O435" s="579" t="s">
        <v>1502</v>
      </c>
      <c r="P435" s="774"/>
    </row>
    <row r="436" spans="1:17" ht="27" customHeight="1" thickBot="1">
      <c r="A436" s="1091" t="s">
        <v>595</v>
      </c>
      <c r="B436" s="1092"/>
      <c r="C436" s="1092"/>
      <c r="D436" s="1092"/>
      <c r="E436" s="1092"/>
      <c r="F436" s="1092"/>
      <c r="G436" s="1092"/>
      <c r="H436" s="1092"/>
      <c r="I436" s="1092"/>
      <c r="J436" s="1092"/>
      <c r="K436" s="1092"/>
      <c r="L436" s="383"/>
      <c r="P436" s="168"/>
      <c r="Q436" s="168"/>
    </row>
    <row r="437" spans="1:17" ht="27" customHeight="1">
      <c r="A437" s="1081"/>
      <c r="B437" s="1163" t="s">
        <v>597</v>
      </c>
      <c r="C437" s="274" t="s">
        <v>596</v>
      </c>
      <c r="D437" s="416" t="s">
        <v>8</v>
      </c>
      <c r="E437" s="233">
        <v>10</v>
      </c>
      <c r="F437" s="20">
        <v>600</v>
      </c>
      <c r="G437" s="84">
        <v>1.8232500000000002E-3</v>
      </c>
      <c r="H437" s="169">
        <v>3</v>
      </c>
      <c r="I437" s="281" t="s">
        <v>652</v>
      </c>
      <c r="J437" s="61">
        <v>48.400000000000006</v>
      </c>
      <c r="K437" s="68">
        <f>J437*$K$2*((100-$K$1)/100)</f>
        <v>2662.0000000000005</v>
      </c>
      <c r="L437" s="264"/>
      <c r="P437" s="168"/>
      <c r="Q437" s="168"/>
    </row>
    <row r="438" spans="1:17" ht="27" customHeight="1">
      <c r="A438" s="1083"/>
      <c r="B438" s="1056"/>
      <c r="C438" s="127"/>
      <c r="D438" s="8"/>
      <c r="E438" s="237"/>
      <c r="F438" s="237"/>
      <c r="G438" s="82"/>
      <c r="H438" s="170"/>
      <c r="I438" s="229"/>
      <c r="J438" s="71"/>
      <c r="K438" s="75"/>
      <c r="L438" s="265"/>
      <c r="P438" s="168"/>
      <c r="Q438" s="168"/>
    </row>
    <row r="439" spans="1:17" ht="27" customHeight="1" thickBot="1">
      <c r="A439" s="1084"/>
      <c r="B439" s="1164"/>
      <c r="C439" s="250"/>
      <c r="D439" s="7"/>
      <c r="E439" s="238"/>
      <c r="F439" s="238"/>
      <c r="G439" s="83"/>
      <c r="H439" s="171"/>
      <c r="I439" s="277"/>
      <c r="J439" s="72"/>
      <c r="K439" s="76"/>
      <c r="L439" s="266"/>
      <c r="P439" s="168"/>
      <c r="Q439" s="168"/>
    </row>
    <row r="440" spans="1:17" ht="27" customHeight="1" thickBot="1">
      <c r="A440" s="1103"/>
      <c r="B440" s="502" t="s">
        <v>1353</v>
      </c>
      <c r="C440" s="367" t="s">
        <v>1254</v>
      </c>
      <c r="D440" s="419" t="s">
        <v>4</v>
      </c>
      <c r="E440" s="236">
        <v>10</v>
      </c>
      <c r="F440" s="236">
        <v>100</v>
      </c>
      <c r="G440" s="84"/>
      <c r="H440" s="169">
        <v>1</v>
      </c>
      <c r="I440" s="369" t="s">
        <v>645</v>
      </c>
      <c r="J440" s="368">
        <v>6.6330000000000009</v>
      </c>
      <c r="K440" s="68">
        <f>J440*$K$2*((100-$K$1)/100)</f>
        <v>364.81500000000005</v>
      </c>
      <c r="L440" s="264"/>
      <c r="P440" s="168"/>
      <c r="Q440" s="168"/>
    </row>
    <row r="441" spans="1:17" ht="27" customHeight="1">
      <c r="A441" s="1104"/>
      <c r="B441" s="503" t="s">
        <v>1352</v>
      </c>
      <c r="C441" s="504" t="s">
        <v>1351</v>
      </c>
      <c r="D441" s="8" t="s">
        <v>4</v>
      </c>
      <c r="E441" s="237">
        <v>10</v>
      </c>
      <c r="F441" s="237">
        <v>40</v>
      </c>
      <c r="G441" s="82"/>
      <c r="H441" s="170">
        <v>10</v>
      </c>
      <c r="I441" s="552" t="s">
        <v>655</v>
      </c>
      <c r="J441" s="89">
        <v>2.2000000000000002</v>
      </c>
      <c r="K441" s="68">
        <f>J441*$K$2*((100-$K$1)/100)</f>
        <v>121.00000000000001</v>
      </c>
      <c r="L441" s="265"/>
      <c r="N441" s="500"/>
      <c r="P441" s="168"/>
      <c r="Q441" s="168"/>
    </row>
    <row r="442" spans="1:17" ht="27" customHeight="1" thickBot="1">
      <c r="A442" s="1105"/>
      <c r="B442" s="505"/>
      <c r="C442" s="250"/>
      <c r="D442" s="7"/>
      <c r="E442" s="238"/>
      <c r="F442" s="238"/>
      <c r="G442" s="83"/>
      <c r="H442" s="171"/>
      <c r="I442" s="277"/>
      <c r="J442" s="72"/>
      <c r="K442" s="76"/>
      <c r="L442" s="266"/>
      <c r="P442" s="168"/>
      <c r="Q442" s="168"/>
    </row>
    <row r="443" spans="1:17" ht="27" customHeight="1">
      <c r="A443" s="1104"/>
      <c r="B443" s="1165" t="s">
        <v>599</v>
      </c>
      <c r="C443" s="128" t="s">
        <v>598</v>
      </c>
      <c r="D443" s="2" t="s">
        <v>6</v>
      </c>
      <c r="E443" s="59">
        <v>10</v>
      </c>
      <c r="F443" s="59">
        <v>303</v>
      </c>
      <c r="G443" s="85">
        <v>4.4549999999999999E-4</v>
      </c>
      <c r="H443" s="174">
        <v>4</v>
      </c>
      <c r="I443" s="157" t="s">
        <v>663</v>
      </c>
      <c r="J443" s="116">
        <v>31.130000000000003</v>
      </c>
      <c r="K443" s="114">
        <f>J443*$K$2*((100-$K$1)/100)</f>
        <v>1712.15</v>
      </c>
      <c r="L443" s="267"/>
      <c r="P443" s="168"/>
      <c r="Q443" s="168"/>
    </row>
    <row r="444" spans="1:17" ht="27" customHeight="1">
      <c r="A444" s="1104"/>
      <c r="B444" s="1165"/>
      <c r="C444" s="127"/>
      <c r="D444" s="8"/>
      <c r="E444" s="237"/>
      <c r="F444" s="237"/>
      <c r="G444" s="82"/>
      <c r="H444" s="170"/>
      <c r="I444" s="229"/>
      <c r="J444" s="71"/>
      <c r="K444" s="75"/>
      <c r="L444" s="265"/>
      <c r="P444" s="168"/>
      <c r="Q444" s="168"/>
    </row>
    <row r="445" spans="1:17" ht="27" customHeight="1" thickBot="1">
      <c r="A445" s="1105"/>
      <c r="B445" s="1165"/>
      <c r="C445" s="124"/>
      <c r="D445" s="99"/>
      <c r="E445" s="78"/>
      <c r="F445" s="78"/>
      <c r="G445" s="111"/>
      <c r="H445" s="172"/>
      <c r="I445" s="162"/>
      <c r="J445" s="74"/>
      <c r="K445" s="77"/>
      <c r="L445" s="294"/>
      <c r="P445" s="168"/>
      <c r="Q445" s="168"/>
    </row>
    <row r="446" spans="1:17" ht="27" customHeight="1">
      <c r="A446" s="1081"/>
      <c r="B446" s="1085" t="s">
        <v>605</v>
      </c>
      <c r="C446" s="274" t="s">
        <v>600</v>
      </c>
      <c r="D446" s="416" t="s">
        <v>606</v>
      </c>
      <c r="E446" s="233">
        <v>10</v>
      </c>
      <c r="F446" s="20">
        <v>237.5</v>
      </c>
      <c r="G446" s="84">
        <v>0.112</v>
      </c>
      <c r="H446" s="169">
        <v>4</v>
      </c>
      <c r="I446" s="281" t="s">
        <v>664</v>
      </c>
      <c r="J446" s="61">
        <v>10.978000000000002</v>
      </c>
      <c r="K446" s="68">
        <f t="shared" ref="K446:K451" si="19">J446*$K$2*((100-$K$1)/100)</f>
        <v>603.79000000000008</v>
      </c>
      <c r="L446" s="264"/>
      <c r="P446" s="168"/>
      <c r="Q446" s="168"/>
    </row>
    <row r="447" spans="1:17" ht="27" customHeight="1">
      <c r="A447" s="1082"/>
      <c r="B447" s="1086"/>
      <c r="C447" s="279" t="s">
        <v>601</v>
      </c>
      <c r="D447" s="417" t="s">
        <v>607</v>
      </c>
      <c r="E447" s="234">
        <v>10</v>
      </c>
      <c r="F447" s="21">
        <v>238</v>
      </c>
      <c r="G447" s="82">
        <v>0.112</v>
      </c>
      <c r="H447" s="170">
        <v>4</v>
      </c>
      <c r="I447" s="232" t="s">
        <v>664</v>
      </c>
      <c r="J447" s="60">
        <v>10.978000000000002</v>
      </c>
      <c r="K447" s="69">
        <f t="shared" si="19"/>
        <v>603.79000000000008</v>
      </c>
      <c r="L447" s="265"/>
      <c r="P447" s="168"/>
      <c r="Q447" s="168"/>
    </row>
    <row r="448" spans="1:17" ht="27" customHeight="1">
      <c r="A448" s="1082"/>
      <c r="B448" s="1086"/>
      <c r="C448" s="279" t="s">
        <v>602</v>
      </c>
      <c r="D448" s="417" t="s">
        <v>608</v>
      </c>
      <c r="E448" s="234">
        <v>10</v>
      </c>
      <c r="F448" s="21">
        <v>238</v>
      </c>
      <c r="G448" s="82">
        <v>0.112</v>
      </c>
      <c r="H448" s="170">
        <v>4</v>
      </c>
      <c r="I448" s="232" t="s">
        <v>664</v>
      </c>
      <c r="J448" s="60">
        <v>10.978000000000002</v>
      </c>
      <c r="K448" s="69">
        <f t="shared" si="19"/>
        <v>603.79000000000008</v>
      </c>
      <c r="L448" s="265"/>
      <c r="P448" s="168"/>
      <c r="Q448" s="168"/>
    </row>
    <row r="449" spans="1:17" ht="27" customHeight="1">
      <c r="A449" s="1083"/>
      <c r="B449" s="1086"/>
      <c r="C449" s="127" t="s">
        <v>603</v>
      </c>
      <c r="D449" s="8" t="s">
        <v>609</v>
      </c>
      <c r="E449" s="237">
        <v>10</v>
      </c>
      <c r="F449" s="237">
        <v>238</v>
      </c>
      <c r="G449" s="82">
        <v>0.112</v>
      </c>
      <c r="H449" s="170">
        <v>4</v>
      </c>
      <c r="I449" s="229" t="s">
        <v>664</v>
      </c>
      <c r="J449" s="89">
        <v>10.978000000000002</v>
      </c>
      <c r="K449" s="69">
        <f t="shared" si="19"/>
        <v>603.79000000000008</v>
      </c>
      <c r="L449" s="265"/>
      <c r="P449" s="168"/>
      <c r="Q449" s="168"/>
    </row>
    <row r="450" spans="1:17" ht="27.95" customHeight="1" thickBot="1">
      <c r="A450" s="1084"/>
      <c r="B450" s="1087"/>
      <c r="C450" s="250" t="s">
        <v>604</v>
      </c>
      <c r="D450" s="7" t="s">
        <v>610</v>
      </c>
      <c r="E450" s="238">
        <v>10</v>
      </c>
      <c r="F450" s="238">
        <v>238</v>
      </c>
      <c r="G450" s="83">
        <v>0.112</v>
      </c>
      <c r="H450" s="171">
        <v>4</v>
      </c>
      <c r="I450" s="277" t="s">
        <v>664</v>
      </c>
      <c r="J450" s="90">
        <v>10.978000000000002</v>
      </c>
      <c r="K450" s="70">
        <f t="shared" si="19"/>
        <v>603.79000000000008</v>
      </c>
      <c r="L450" s="266"/>
      <c r="P450" s="168"/>
      <c r="Q450" s="168"/>
    </row>
    <row r="451" spans="1:17" ht="27.95" customHeight="1">
      <c r="A451" s="1081"/>
      <c r="B451" s="1085" t="s">
        <v>1255</v>
      </c>
      <c r="C451" s="274" t="s">
        <v>1256</v>
      </c>
      <c r="D451" s="2" t="s">
        <v>6</v>
      </c>
      <c r="E451" s="233">
        <v>10</v>
      </c>
      <c r="F451" s="20">
        <v>600</v>
      </c>
      <c r="G451" s="84">
        <v>1.8129999999999999E-3</v>
      </c>
      <c r="H451" s="169">
        <v>1</v>
      </c>
      <c r="I451" s="370" t="s">
        <v>638</v>
      </c>
      <c r="J451" s="61">
        <v>74.25</v>
      </c>
      <c r="K451" s="68">
        <f t="shared" si="19"/>
        <v>4083.75</v>
      </c>
      <c r="L451" s="264"/>
      <c r="P451" s="168"/>
      <c r="Q451" s="168"/>
    </row>
    <row r="452" spans="1:17" ht="27.95" customHeight="1">
      <c r="A452" s="1082"/>
      <c r="B452" s="1086"/>
      <c r="C452" s="279"/>
      <c r="D452" s="417"/>
      <c r="E452" s="234"/>
      <c r="F452" s="21"/>
      <c r="G452" s="82"/>
      <c r="H452" s="170"/>
      <c r="I452" s="232"/>
      <c r="J452" s="60"/>
      <c r="K452" s="69"/>
      <c r="L452" s="265"/>
      <c r="P452" s="168"/>
      <c r="Q452" s="168"/>
    </row>
    <row r="453" spans="1:17" ht="27.95" customHeight="1">
      <c r="A453" s="1082"/>
      <c r="B453" s="1086"/>
      <c r="C453" s="279"/>
      <c r="D453" s="417"/>
      <c r="E453" s="234"/>
      <c r="F453" s="21"/>
      <c r="G453" s="82"/>
      <c r="H453" s="170"/>
      <c r="I453" s="232"/>
      <c r="J453" s="60"/>
      <c r="K453" s="69"/>
      <c r="L453" s="265"/>
      <c r="P453" s="168"/>
      <c r="Q453" s="168"/>
    </row>
    <row r="454" spans="1:17" ht="27.95" customHeight="1">
      <c r="A454" s="1083"/>
      <c r="B454" s="1086"/>
      <c r="C454" s="127"/>
      <c r="D454" s="8"/>
      <c r="E454" s="237"/>
      <c r="F454" s="237"/>
      <c r="G454" s="82"/>
      <c r="H454" s="170"/>
      <c r="I454" s="229"/>
      <c r="J454" s="89"/>
      <c r="K454" s="69"/>
      <c r="L454" s="265"/>
      <c r="P454" s="168"/>
      <c r="Q454" s="168"/>
    </row>
    <row r="455" spans="1:17" ht="27.95" customHeight="1" thickBot="1">
      <c r="A455" s="1084"/>
      <c r="B455" s="1087"/>
      <c r="C455" s="250"/>
      <c r="D455" s="7"/>
      <c r="E455" s="238"/>
      <c r="F455" s="238"/>
      <c r="G455" s="83"/>
      <c r="H455" s="171"/>
      <c r="I455" s="277"/>
      <c r="J455" s="90"/>
      <c r="K455" s="70"/>
      <c r="L455" s="266"/>
      <c r="P455" s="168"/>
      <c r="Q455" s="168"/>
    </row>
    <row r="456" spans="1:17" ht="27.95" customHeight="1">
      <c r="A456" s="1082"/>
      <c r="B456" s="1162" t="s">
        <v>1146</v>
      </c>
      <c r="C456" s="343" t="s">
        <v>1147</v>
      </c>
      <c r="D456" s="2" t="s">
        <v>4</v>
      </c>
      <c r="E456" s="113">
        <v>10</v>
      </c>
      <c r="F456" s="113">
        <v>516</v>
      </c>
      <c r="G456" s="80"/>
      <c r="H456" s="174">
        <v>1</v>
      </c>
      <c r="I456" s="211">
        <v>60</v>
      </c>
      <c r="J456" s="310">
        <v>35.200000000000003</v>
      </c>
      <c r="K456" s="69">
        <f>J456*$K$2*((100-$K$1)/100)</f>
        <v>1936.0000000000002</v>
      </c>
      <c r="L456" s="267"/>
      <c r="P456" s="168"/>
      <c r="Q456" s="168"/>
    </row>
    <row r="457" spans="1:17" ht="27.95" customHeight="1">
      <c r="A457" s="1083"/>
      <c r="B457" s="1133"/>
      <c r="C457" s="279"/>
      <c r="D457" s="415"/>
      <c r="E457" s="234"/>
      <c r="F457" s="234"/>
      <c r="G457" s="80"/>
      <c r="H457" s="170"/>
      <c r="I457" s="232"/>
      <c r="J457" s="302"/>
      <c r="K457" s="16"/>
      <c r="L457" s="265"/>
      <c r="P457" s="168"/>
      <c r="Q457" s="168"/>
    </row>
    <row r="458" spans="1:17" ht="27.95" customHeight="1" thickBot="1">
      <c r="A458" s="1084"/>
      <c r="B458" s="1159"/>
      <c r="C458" s="276"/>
      <c r="D458" s="253"/>
      <c r="E458" s="235"/>
      <c r="F458" s="235"/>
      <c r="G458" s="81"/>
      <c r="H458" s="194"/>
      <c r="I458" s="197"/>
      <c r="J458" s="303"/>
      <c r="K458" s="19"/>
      <c r="L458" s="266"/>
      <c r="P458" s="168"/>
      <c r="Q458" s="168"/>
    </row>
    <row r="459" spans="1:17" ht="27.95" customHeight="1" thickBot="1">
      <c r="A459" s="1091" t="s">
        <v>1303</v>
      </c>
      <c r="B459" s="1092"/>
      <c r="C459" s="1092"/>
      <c r="D459" s="1092"/>
      <c r="E459" s="1092"/>
      <c r="F459" s="1092"/>
      <c r="G459" s="1092"/>
      <c r="H459" s="1092"/>
      <c r="I459" s="1092"/>
      <c r="J459" s="1092"/>
      <c r="K459" s="1073"/>
      <c r="L459" s="425"/>
      <c r="P459" s="168"/>
      <c r="Q459" s="168"/>
    </row>
    <row r="460" spans="1:17" ht="27.95" customHeight="1">
      <c r="A460" s="1081"/>
      <c r="B460" s="1163" t="s">
        <v>706</v>
      </c>
      <c r="C460" s="274" t="s">
        <v>708</v>
      </c>
      <c r="D460" s="419" t="s">
        <v>4</v>
      </c>
      <c r="E460" s="233">
        <v>16</v>
      </c>
      <c r="F460" s="20">
        <v>302</v>
      </c>
      <c r="G460" s="427">
        <v>5.6420000000000005E-4</v>
      </c>
      <c r="H460" s="169">
        <v>3</v>
      </c>
      <c r="I460" s="202" t="s">
        <v>646</v>
      </c>
      <c r="J460" s="315">
        <v>42.845000000000006</v>
      </c>
      <c r="K460" s="68">
        <f>J460*$K$2*((100-$K$1)/100)</f>
        <v>2356.4750000000004</v>
      </c>
      <c r="L460" s="264"/>
      <c r="P460" s="168"/>
      <c r="Q460" s="168"/>
    </row>
    <row r="461" spans="1:17" ht="27.95" customHeight="1">
      <c r="A461" s="1083"/>
      <c r="B461" s="1056"/>
      <c r="C461" s="127" t="s">
        <v>707</v>
      </c>
      <c r="D461" s="415" t="s">
        <v>6</v>
      </c>
      <c r="E461" s="237">
        <v>16</v>
      </c>
      <c r="F461" s="237">
        <v>319</v>
      </c>
      <c r="G461" s="427">
        <v>5.6420000000000005E-4</v>
      </c>
      <c r="H461" s="170">
        <v>3</v>
      </c>
      <c r="I461" s="229" t="s">
        <v>646</v>
      </c>
      <c r="J461" s="316">
        <v>43.615000000000002</v>
      </c>
      <c r="K461" s="69">
        <f>J461*$K$2*((100-$K$1)/100)</f>
        <v>2398.8250000000003</v>
      </c>
      <c r="L461" s="265"/>
      <c r="P461" s="168"/>
      <c r="Q461" s="168"/>
    </row>
    <row r="462" spans="1:17" ht="27.95" customHeight="1" thickBot="1">
      <c r="A462" s="1084"/>
      <c r="B462" s="1164"/>
      <c r="C462" s="1045" t="s">
        <v>2092</v>
      </c>
      <c r="D462" s="253" t="s">
        <v>8</v>
      </c>
      <c r="E462" s="1046">
        <v>16</v>
      </c>
      <c r="F462" s="1046">
        <v>1100</v>
      </c>
      <c r="G462" s="1047"/>
      <c r="H462" s="171">
        <v>1</v>
      </c>
      <c r="I462" s="1048" t="s">
        <v>652</v>
      </c>
      <c r="J462" s="1049">
        <v>123.94</v>
      </c>
      <c r="K462" s="886">
        <f>J462*$K$2*((100-$K$1)/100)</f>
        <v>6816.7</v>
      </c>
      <c r="L462" s="266"/>
      <c r="P462" s="168"/>
      <c r="Q462" s="168"/>
    </row>
    <row r="463" spans="1:17" ht="27.95" customHeight="1">
      <c r="A463" s="1082"/>
      <c r="B463" s="1162" t="s">
        <v>1302</v>
      </c>
      <c r="C463" s="794" t="s">
        <v>1145</v>
      </c>
      <c r="D463" s="483" t="s">
        <v>4</v>
      </c>
      <c r="E463" s="113">
        <v>16</v>
      </c>
      <c r="F463" s="113">
        <v>340</v>
      </c>
      <c r="G463" s="80"/>
      <c r="H463" s="174">
        <v>1</v>
      </c>
      <c r="I463" s="211">
        <v>50</v>
      </c>
      <c r="J463" s="310">
        <v>21.291600000000003</v>
      </c>
      <c r="K463" s="69">
        <f>J463*$K$2*((100-$K$1)/100)</f>
        <v>1171.0380000000002</v>
      </c>
      <c r="L463" s="267"/>
      <c r="P463" s="168"/>
      <c r="Q463" s="168"/>
    </row>
    <row r="464" spans="1:17" ht="27.95" customHeight="1">
      <c r="A464" s="1083"/>
      <c r="B464" s="1133"/>
      <c r="C464" s="795" t="s">
        <v>1304</v>
      </c>
      <c r="D464" s="771" t="s">
        <v>6</v>
      </c>
      <c r="E464" s="234">
        <v>16</v>
      </c>
      <c r="F464" s="234">
        <v>360</v>
      </c>
      <c r="G464" s="80"/>
      <c r="H464" s="170">
        <v>1</v>
      </c>
      <c r="I464" s="434" t="s">
        <v>672</v>
      </c>
      <c r="J464" s="308">
        <v>25.872000000000003</v>
      </c>
      <c r="K464" s="69">
        <f>J464*$K$2*((100-$K$1)/100)</f>
        <v>1422.9600000000003</v>
      </c>
      <c r="L464" s="265"/>
      <c r="P464" s="168"/>
      <c r="Q464" s="168"/>
    </row>
    <row r="465" spans="1:17" ht="27.95" customHeight="1">
      <c r="A465" s="1095"/>
      <c r="B465" s="1230"/>
      <c r="C465" s="795" t="s">
        <v>1866</v>
      </c>
      <c r="D465" s="483" t="s">
        <v>4</v>
      </c>
      <c r="E465" s="792">
        <v>25</v>
      </c>
      <c r="F465" s="792">
        <v>670</v>
      </c>
      <c r="G465" s="80"/>
      <c r="H465" s="793">
        <v>1</v>
      </c>
      <c r="I465" s="796" t="s">
        <v>669</v>
      </c>
      <c r="J465" s="366">
        <v>52.602000000000011</v>
      </c>
      <c r="K465" s="69">
        <f t="shared" ref="K465:K470" si="20">J465*$K$2*((100-$K$1)/100)</f>
        <v>2893.1100000000006</v>
      </c>
      <c r="L465" s="294"/>
      <c r="O465" s="579" t="s">
        <v>1502</v>
      </c>
      <c r="P465" s="168"/>
      <c r="Q465" s="168"/>
    </row>
    <row r="466" spans="1:17" ht="27.95" customHeight="1">
      <c r="A466" s="1095"/>
      <c r="B466" s="1230"/>
      <c r="C466" s="795" t="s">
        <v>1867</v>
      </c>
      <c r="D466" s="771" t="s">
        <v>6</v>
      </c>
      <c r="E466" s="792">
        <v>25</v>
      </c>
      <c r="F466" s="792">
        <v>710</v>
      </c>
      <c r="G466" s="80"/>
      <c r="H466" s="793">
        <v>1</v>
      </c>
      <c r="I466" s="796" t="s">
        <v>669</v>
      </c>
      <c r="J466" s="366">
        <v>57.565200000000004</v>
      </c>
      <c r="K466" s="69">
        <f t="shared" si="20"/>
        <v>3166.0860000000002</v>
      </c>
      <c r="L466" s="294"/>
      <c r="O466" s="579" t="s">
        <v>1502</v>
      </c>
      <c r="P466" s="168"/>
      <c r="Q466" s="168"/>
    </row>
    <row r="467" spans="1:17" ht="27.95" customHeight="1">
      <c r="A467" s="1095"/>
      <c r="B467" s="1230"/>
      <c r="C467" s="795" t="s">
        <v>1868</v>
      </c>
      <c r="D467" s="771" t="s">
        <v>8</v>
      </c>
      <c r="E467" s="792">
        <v>25</v>
      </c>
      <c r="F467" s="792">
        <v>1280</v>
      </c>
      <c r="G467" s="80"/>
      <c r="H467" s="793">
        <v>1</v>
      </c>
      <c r="I467" s="796" t="s">
        <v>1240</v>
      </c>
      <c r="J467" s="366">
        <v>88.704000000000022</v>
      </c>
      <c r="K467" s="69">
        <f t="shared" si="20"/>
        <v>4878.7200000000012</v>
      </c>
      <c r="L467" s="294"/>
      <c r="O467" s="579" t="s">
        <v>1502</v>
      </c>
      <c r="P467" s="168"/>
      <c r="Q467" s="168"/>
    </row>
    <row r="468" spans="1:17" ht="27.95" customHeight="1">
      <c r="A468" s="1095"/>
      <c r="B468" s="1230"/>
      <c r="C468" s="795" t="s">
        <v>1869</v>
      </c>
      <c r="D468" s="771" t="s">
        <v>10</v>
      </c>
      <c r="E468" s="792">
        <v>25</v>
      </c>
      <c r="F468" s="792">
        <v>1320</v>
      </c>
      <c r="G468" s="80"/>
      <c r="H468" s="793">
        <v>1</v>
      </c>
      <c r="I468" s="796" t="s">
        <v>1240</v>
      </c>
      <c r="J468" s="366">
        <v>126.06</v>
      </c>
      <c r="K468" s="69">
        <f t="shared" si="20"/>
        <v>6933.3</v>
      </c>
      <c r="L468" s="294"/>
      <c r="O468" s="579" t="s">
        <v>1502</v>
      </c>
      <c r="P468" s="168"/>
      <c r="Q468" s="168"/>
    </row>
    <row r="469" spans="1:17" ht="27.95" customHeight="1">
      <c r="A469" s="1095"/>
      <c r="B469" s="1230"/>
      <c r="C469" s="795" t="s">
        <v>1870</v>
      </c>
      <c r="D469" s="771" t="s">
        <v>12</v>
      </c>
      <c r="E469" s="792">
        <v>25</v>
      </c>
      <c r="F469" s="792">
        <v>2030</v>
      </c>
      <c r="G469" s="80"/>
      <c r="H469" s="793">
        <v>1</v>
      </c>
      <c r="I469" s="796" t="s">
        <v>1240</v>
      </c>
      <c r="J469" s="366">
        <v>176.61600000000004</v>
      </c>
      <c r="K469" s="69">
        <f t="shared" si="20"/>
        <v>9713.8800000000028</v>
      </c>
      <c r="L469" s="294"/>
      <c r="O469" s="579" t="s">
        <v>1502</v>
      </c>
      <c r="P469" s="168"/>
      <c r="Q469" s="168"/>
    </row>
    <row r="470" spans="1:17" ht="27.95" customHeight="1" thickBot="1">
      <c r="A470" s="1084"/>
      <c r="B470" s="1159"/>
      <c r="C470" s="795" t="s">
        <v>1871</v>
      </c>
      <c r="D470" s="771" t="s">
        <v>14</v>
      </c>
      <c r="E470" s="792">
        <v>25</v>
      </c>
      <c r="F470" s="235">
        <v>2090</v>
      </c>
      <c r="G470" s="81"/>
      <c r="H470" s="194">
        <v>1</v>
      </c>
      <c r="I470" s="797" t="s">
        <v>657</v>
      </c>
      <c r="J470" s="366">
        <v>198.52800000000002</v>
      </c>
      <c r="K470" s="69">
        <f t="shared" si="20"/>
        <v>10919.04</v>
      </c>
      <c r="L470" s="266"/>
      <c r="O470" s="579" t="s">
        <v>1502</v>
      </c>
      <c r="P470" s="168"/>
      <c r="Q470" s="168"/>
    </row>
    <row r="471" spans="1:17" s="675" customFormat="1" ht="24" customHeight="1" thickBot="1">
      <c r="A471" s="1079" t="s">
        <v>1763</v>
      </c>
      <c r="B471" s="1080"/>
      <c r="C471" s="1080"/>
      <c r="D471" s="1080"/>
      <c r="E471" s="1080"/>
      <c r="F471" s="1080"/>
      <c r="G471" s="1080"/>
      <c r="H471" s="1080"/>
      <c r="I471" s="1080"/>
      <c r="J471" s="1080"/>
      <c r="K471" s="1080"/>
      <c r="L471" s="428"/>
      <c r="O471" s="676"/>
    </row>
    <row r="472" spans="1:17" s="675" customFormat="1" ht="24" customHeight="1" thickBot="1">
      <c r="A472" s="1063" t="s">
        <v>1764</v>
      </c>
      <c r="B472" s="1064"/>
      <c r="C472" s="1064"/>
      <c r="D472" s="1064"/>
      <c r="E472" s="1064"/>
      <c r="F472" s="1064"/>
      <c r="G472" s="1064"/>
      <c r="H472" s="1064"/>
      <c r="I472" s="1064"/>
      <c r="J472" s="1064"/>
      <c r="K472" s="1064"/>
      <c r="L472" s="691"/>
      <c r="O472" s="676"/>
    </row>
    <row r="473" spans="1:17" s="675" customFormat="1" ht="24" customHeight="1">
      <c r="A473" s="1065"/>
      <c r="B473" s="1067" t="s">
        <v>1765</v>
      </c>
      <c r="C473" s="692" t="s">
        <v>1766</v>
      </c>
      <c r="D473" s="123" t="s">
        <v>1767</v>
      </c>
      <c r="E473" s="693">
        <v>16</v>
      </c>
      <c r="F473" s="693">
        <v>7600</v>
      </c>
      <c r="G473" s="694"/>
      <c r="H473" s="169">
        <v>1</v>
      </c>
      <c r="I473" s="695">
        <v>1</v>
      </c>
      <c r="J473" s="712">
        <v>48.400000000000006</v>
      </c>
      <c r="K473" s="681">
        <f>J473*$K$2*((100-$K$1)/100)</f>
        <v>2662.0000000000005</v>
      </c>
      <c r="L473" s="682"/>
      <c r="O473" s="579" t="s">
        <v>1502</v>
      </c>
    </row>
    <row r="474" spans="1:17" s="675" customFormat="1" ht="24" customHeight="1">
      <c r="A474" s="1066"/>
      <c r="B474" s="1067"/>
      <c r="C474" s="696" t="s">
        <v>1768</v>
      </c>
      <c r="D474" s="677" t="s">
        <v>1769</v>
      </c>
      <c r="E474" s="679">
        <v>16</v>
      </c>
      <c r="F474" s="679">
        <v>10100</v>
      </c>
      <c r="G474" s="680"/>
      <c r="H474" s="697">
        <v>1</v>
      </c>
      <c r="I474" s="698">
        <v>1</v>
      </c>
      <c r="J474" s="712">
        <v>71.742000000000004</v>
      </c>
      <c r="K474" s="681">
        <f t="shared" ref="K474:K479" si="21">J474*$K$2*((100-$K$1)/100)</f>
        <v>3945.8100000000004</v>
      </c>
      <c r="L474" s="682"/>
      <c r="O474" s="579" t="s">
        <v>1502</v>
      </c>
    </row>
    <row r="475" spans="1:17" s="675" customFormat="1" ht="24" customHeight="1">
      <c r="A475" s="1066"/>
      <c r="B475" s="1067"/>
      <c r="C475" s="696" t="s">
        <v>1770</v>
      </c>
      <c r="D475" s="677" t="s">
        <v>1771</v>
      </c>
      <c r="E475" s="679">
        <v>16</v>
      </c>
      <c r="F475" s="679">
        <v>14800</v>
      </c>
      <c r="G475" s="680"/>
      <c r="H475" s="697">
        <v>1</v>
      </c>
      <c r="I475" s="698">
        <v>1</v>
      </c>
      <c r="J475" s="712">
        <v>103.97200000000001</v>
      </c>
      <c r="K475" s="681">
        <f t="shared" si="21"/>
        <v>5718.46</v>
      </c>
      <c r="L475" s="682"/>
      <c r="O475" s="579" t="s">
        <v>1502</v>
      </c>
    </row>
    <row r="476" spans="1:17" s="675" customFormat="1" ht="24" customHeight="1">
      <c r="A476" s="1066"/>
      <c r="B476" s="1067"/>
      <c r="C476" s="696" t="s">
        <v>1772</v>
      </c>
      <c r="D476" s="677" t="s">
        <v>1773</v>
      </c>
      <c r="E476" s="679">
        <v>16</v>
      </c>
      <c r="F476" s="679">
        <v>18500</v>
      </c>
      <c r="G476" s="680"/>
      <c r="H476" s="697">
        <v>1</v>
      </c>
      <c r="I476" s="698">
        <v>1</v>
      </c>
      <c r="J476" s="712">
        <v>124.86100000000002</v>
      </c>
      <c r="K476" s="681">
        <f t="shared" si="21"/>
        <v>6867.3550000000014</v>
      </c>
      <c r="L476" s="682"/>
      <c r="O476" s="579" t="s">
        <v>1502</v>
      </c>
    </row>
    <row r="477" spans="1:17" s="675" customFormat="1" ht="24" customHeight="1">
      <c r="A477" s="1066"/>
      <c r="B477" s="1067"/>
      <c r="C477" s="696" t="s">
        <v>1774</v>
      </c>
      <c r="D477" s="677" t="s">
        <v>1775</v>
      </c>
      <c r="E477" s="679">
        <v>16</v>
      </c>
      <c r="F477" s="679">
        <v>26200</v>
      </c>
      <c r="G477" s="680"/>
      <c r="H477" s="697">
        <v>1</v>
      </c>
      <c r="I477" s="698">
        <v>1</v>
      </c>
      <c r="J477" s="712">
        <v>164.89000000000001</v>
      </c>
      <c r="K477" s="681">
        <f t="shared" si="21"/>
        <v>9068.9500000000007</v>
      </c>
      <c r="L477" s="682"/>
      <c r="O477" s="579" t="s">
        <v>1502</v>
      </c>
    </row>
    <row r="478" spans="1:17" s="675" customFormat="1" ht="24" customHeight="1">
      <c r="A478" s="1066"/>
      <c r="B478" s="1067"/>
      <c r="C478" s="696" t="s">
        <v>1776</v>
      </c>
      <c r="D478" s="677" t="s">
        <v>1777</v>
      </c>
      <c r="E478" s="679">
        <v>16</v>
      </c>
      <c r="F478" s="679">
        <v>40000</v>
      </c>
      <c r="G478" s="680"/>
      <c r="H478" s="697">
        <v>1</v>
      </c>
      <c r="I478" s="698">
        <v>1</v>
      </c>
      <c r="J478" s="712">
        <v>245.11300000000003</v>
      </c>
      <c r="K478" s="681">
        <f t="shared" si="21"/>
        <v>13481.215000000002</v>
      </c>
      <c r="L478" s="682"/>
      <c r="O478" s="579" t="s">
        <v>1502</v>
      </c>
    </row>
    <row r="479" spans="1:17" s="675" customFormat="1" ht="24" customHeight="1" thickBot="1">
      <c r="A479" s="1066"/>
      <c r="B479" s="1067"/>
      <c r="C479" s="699" t="s">
        <v>1778</v>
      </c>
      <c r="D479" s="7" t="s">
        <v>1779</v>
      </c>
      <c r="E479" s="700">
        <v>16</v>
      </c>
      <c r="F479" s="700">
        <v>55000</v>
      </c>
      <c r="G479" s="701"/>
      <c r="H479" s="171">
        <v>1</v>
      </c>
      <c r="I479" s="702">
        <v>1</v>
      </c>
      <c r="J479" s="712">
        <v>349.41500000000002</v>
      </c>
      <c r="K479" s="681">
        <f t="shared" si="21"/>
        <v>19217.825000000001</v>
      </c>
      <c r="L479" s="682"/>
      <c r="O479" s="579" t="s">
        <v>1502</v>
      </c>
    </row>
    <row r="480" spans="1:17" s="675" customFormat="1" ht="24" customHeight="1" thickBot="1">
      <c r="A480" s="1063" t="s">
        <v>1780</v>
      </c>
      <c r="B480" s="1064"/>
      <c r="C480" s="1064"/>
      <c r="D480" s="1064"/>
      <c r="E480" s="1064"/>
      <c r="F480" s="1064"/>
      <c r="G480" s="1064"/>
      <c r="H480" s="1064"/>
      <c r="I480" s="1064"/>
      <c r="J480" s="1064"/>
      <c r="K480" s="1064"/>
      <c r="L480" s="691"/>
    </row>
    <row r="481" spans="1:16" s="675" customFormat="1" ht="24" customHeight="1">
      <c r="A481" s="1065"/>
      <c r="B481" s="1067" t="s">
        <v>1781</v>
      </c>
      <c r="C481" s="692" t="s">
        <v>1782</v>
      </c>
      <c r="D481" s="123" t="s">
        <v>1783</v>
      </c>
      <c r="E481" s="693">
        <v>16</v>
      </c>
      <c r="F481" s="693">
        <v>310</v>
      </c>
      <c r="G481" s="694"/>
      <c r="H481" s="169">
        <v>1</v>
      </c>
      <c r="I481" s="695">
        <v>1</v>
      </c>
      <c r="J481" s="712">
        <v>5.5</v>
      </c>
      <c r="K481" s="681">
        <f>J481*$K$2*((100-$K$1)/100)</f>
        <v>302.5</v>
      </c>
      <c r="L481" s="682"/>
      <c r="O481" s="579" t="s">
        <v>1502</v>
      </c>
    </row>
    <row r="482" spans="1:16" s="675" customFormat="1" ht="24" customHeight="1">
      <c r="A482" s="1066"/>
      <c r="B482" s="1067"/>
      <c r="C482" s="696" t="s">
        <v>1784</v>
      </c>
      <c r="D482" s="677" t="s">
        <v>1785</v>
      </c>
      <c r="E482" s="679">
        <v>16</v>
      </c>
      <c r="F482" s="679">
        <v>350</v>
      </c>
      <c r="G482" s="680"/>
      <c r="H482" s="697">
        <v>1</v>
      </c>
      <c r="I482" s="698">
        <v>1</v>
      </c>
      <c r="J482" s="712">
        <v>6.5450000000000008</v>
      </c>
      <c r="K482" s="681">
        <f t="shared" ref="K482:K487" si="22">J482*$K$2*((100-$K$1)/100)</f>
        <v>359.97500000000002</v>
      </c>
      <c r="L482" s="682"/>
      <c r="O482" s="579" t="s">
        <v>1502</v>
      </c>
    </row>
    <row r="483" spans="1:16" s="675" customFormat="1" ht="24" customHeight="1">
      <c r="A483" s="1066"/>
      <c r="B483" s="1067"/>
      <c r="C483" s="696" t="s">
        <v>1786</v>
      </c>
      <c r="D483" s="677" t="s">
        <v>1787</v>
      </c>
      <c r="E483" s="679">
        <v>16</v>
      </c>
      <c r="F483" s="679">
        <v>400</v>
      </c>
      <c r="G483" s="680"/>
      <c r="H483" s="697">
        <v>1</v>
      </c>
      <c r="I483" s="698">
        <v>1</v>
      </c>
      <c r="J483" s="712">
        <v>8.6900000000000013</v>
      </c>
      <c r="K483" s="681">
        <f t="shared" si="22"/>
        <v>477.95000000000005</v>
      </c>
      <c r="L483" s="682"/>
      <c r="O483" s="579" t="s">
        <v>1502</v>
      </c>
    </row>
    <row r="484" spans="1:16" s="675" customFormat="1" ht="24" customHeight="1">
      <c r="A484" s="1066"/>
      <c r="B484" s="1067"/>
      <c r="C484" s="696" t="s">
        <v>1788</v>
      </c>
      <c r="D484" s="677" t="s">
        <v>1789</v>
      </c>
      <c r="E484" s="679">
        <v>16</v>
      </c>
      <c r="F484" s="679">
        <v>460</v>
      </c>
      <c r="G484" s="680"/>
      <c r="H484" s="697">
        <v>1</v>
      </c>
      <c r="I484" s="698">
        <v>1</v>
      </c>
      <c r="J484" s="712">
        <v>12.045</v>
      </c>
      <c r="K484" s="681">
        <f t="shared" si="22"/>
        <v>662.47500000000002</v>
      </c>
      <c r="L484" s="682"/>
      <c r="O484" s="579" t="s">
        <v>1502</v>
      </c>
    </row>
    <row r="485" spans="1:16" s="675" customFormat="1" ht="24" customHeight="1">
      <c r="A485" s="1066"/>
      <c r="B485" s="1067"/>
      <c r="C485" s="696" t="s">
        <v>1790</v>
      </c>
      <c r="D485" s="677" t="s">
        <v>1791</v>
      </c>
      <c r="E485" s="679">
        <v>16</v>
      </c>
      <c r="F485" s="679">
        <v>520</v>
      </c>
      <c r="G485" s="680"/>
      <c r="H485" s="697">
        <v>1</v>
      </c>
      <c r="I485" s="698">
        <v>1</v>
      </c>
      <c r="J485" s="712">
        <v>17.82</v>
      </c>
      <c r="K485" s="681">
        <f t="shared" si="22"/>
        <v>980.1</v>
      </c>
      <c r="L485" s="682"/>
      <c r="O485" s="579" t="s">
        <v>1502</v>
      </c>
    </row>
    <row r="486" spans="1:16" s="675" customFormat="1" ht="24" customHeight="1">
      <c r="A486" s="1066"/>
      <c r="B486" s="1067"/>
      <c r="C486" s="696" t="s">
        <v>1792</v>
      </c>
      <c r="D486" s="677" t="s">
        <v>1793</v>
      </c>
      <c r="E486" s="679">
        <v>16</v>
      </c>
      <c r="F486" s="679">
        <v>580</v>
      </c>
      <c r="G486" s="680"/>
      <c r="H486" s="697">
        <v>1</v>
      </c>
      <c r="I486" s="698">
        <v>1</v>
      </c>
      <c r="J486" s="712">
        <v>31.196000000000002</v>
      </c>
      <c r="K486" s="681">
        <f t="shared" si="22"/>
        <v>1715.78</v>
      </c>
      <c r="L486" s="682"/>
      <c r="O486" s="579" t="s">
        <v>1502</v>
      </c>
    </row>
    <row r="487" spans="1:16" s="675" customFormat="1" ht="24" customHeight="1" thickBot="1">
      <c r="A487" s="1066"/>
      <c r="B487" s="1067"/>
      <c r="C487" s="699" t="s">
        <v>1794</v>
      </c>
      <c r="D487" s="7" t="s">
        <v>1795</v>
      </c>
      <c r="E487" s="700">
        <v>16</v>
      </c>
      <c r="F487" s="700">
        <v>630</v>
      </c>
      <c r="G487" s="701"/>
      <c r="H487" s="171">
        <v>1</v>
      </c>
      <c r="I487" s="702" t="s">
        <v>1240</v>
      </c>
      <c r="J487" s="713">
        <v>36.552999999999997</v>
      </c>
      <c r="K487" s="703">
        <f t="shared" si="22"/>
        <v>2010.415</v>
      </c>
      <c r="L487" s="704"/>
      <c r="O487" s="579" t="s">
        <v>1502</v>
      </c>
    </row>
    <row r="488" spans="1:16" s="675" customFormat="1" ht="24" customHeight="1">
      <c r="A488" s="1065"/>
      <c r="B488" s="1069" t="s">
        <v>1796</v>
      </c>
      <c r="C488" s="692" t="s">
        <v>1797</v>
      </c>
      <c r="D488" s="123" t="s">
        <v>1783</v>
      </c>
      <c r="E488" s="693">
        <v>16</v>
      </c>
      <c r="F488" s="693">
        <v>25</v>
      </c>
      <c r="G488" s="694"/>
      <c r="H488" s="169">
        <v>1</v>
      </c>
      <c r="I488" s="695">
        <v>1</v>
      </c>
      <c r="J488" s="714">
        <v>1.298</v>
      </c>
      <c r="K488" s="705">
        <f>J488*$K$2*((100-$K$1)/100)</f>
        <v>71.39</v>
      </c>
      <c r="L488" s="706"/>
      <c r="O488" s="579" t="s">
        <v>1502</v>
      </c>
    </row>
    <row r="489" spans="1:16" s="675" customFormat="1" ht="24" customHeight="1">
      <c r="A489" s="1066"/>
      <c r="B489" s="1070"/>
      <c r="C489" s="696" t="s">
        <v>1798</v>
      </c>
      <c r="D489" s="677" t="s">
        <v>1785</v>
      </c>
      <c r="E489" s="679">
        <v>16</v>
      </c>
      <c r="F489" s="679">
        <v>40</v>
      </c>
      <c r="G489" s="680"/>
      <c r="H489" s="697">
        <v>1</v>
      </c>
      <c r="I489" s="698">
        <v>1</v>
      </c>
      <c r="J489" s="712">
        <v>1.375</v>
      </c>
      <c r="K489" s="681">
        <f t="shared" ref="K489:K494" si="23">J489*$K$2*((100-$K$1)/100)</f>
        <v>75.625</v>
      </c>
      <c r="L489" s="682"/>
      <c r="O489" s="579" t="s">
        <v>1502</v>
      </c>
    </row>
    <row r="490" spans="1:16" s="675" customFormat="1" ht="24" customHeight="1">
      <c r="A490" s="1066"/>
      <c r="B490" s="1070"/>
      <c r="C490" s="696" t="s">
        <v>1799</v>
      </c>
      <c r="D490" s="677" t="s">
        <v>1787</v>
      </c>
      <c r="E490" s="679">
        <v>16</v>
      </c>
      <c r="F490" s="679">
        <v>50</v>
      </c>
      <c r="G490" s="680"/>
      <c r="H490" s="697">
        <v>1</v>
      </c>
      <c r="I490" s="698">
        <v>1</v>
      </c>
      <c r="J490" s="712">
        <v>1.6610000000000003</v>
      </c>
      <c r="K490" s="681">
        <f t="shared" si="23"/>
        <v>91.355000000000018</v>
      </c>
      <c r="L490" s="682"/>
      <c r="O490" s="579" t="s">
        <v>1502</v>
      </c>
    </row>
    <row r="491" spans="1:16" s="675" customFormat="1" ht="24" customHeight="1">
      <c r="A491" s="1066"/>
      <c r="B491" s="1070"/>
      <c r="C491" s="696" t="s">
        <v>1800</v>
      </c>
      <c r="D491" s="677" t="s">
        <v>1789</v>
      </c>
      <c r="E491" s="679">
        <v>16</v>
      </c>
      <c r="F491" s="679">
        <v>60</v>
      </c>
      <c r="G491" s="680"/>
      <c r="H491" s="697">
        <v>1</v>
      </c>
      <c r="I491" s="698">
        <v>1</v>
      </c>
      <c r="J491" s="712">
        <v>1.8149999999999999</v>
      </c>
      <c r="K491" s="681">
        <f t="shared" si="23"/>
        <v>99.825000000000003</v>
      </c>
      <c r="L491" s="682"/>
      <c r="O491" s="579" t="s">
        <v>1502</v>
      </c>
    </row>
    <row r="492" spans="1:16" s="675" customFormat="1" ht="24" customHeight="1">
      <c r="A492" s="1066"/>
      <c r="B492" s="1070"/>
      <c r="C492" s="696" t="s">
        <v>1801</v>
      </c>
      <c r="D492" s="677" t="s">
        <v>1791</v>
      </c>
      <c r="E492" s="679">
        <v>16</v>
      </c>
      <c r="F492" s="679">
        <v>75</v>
      </c>
      <c r="G492" s="680"/>
      <c r="H492" s="697">
        <v>1</v>
      </c>
      <c r="I492" s="698">
        <v>1</v>
      </c>
      <c r="J492" s="712">
        <v>1.9800000000000002</v>
      </c>
      <c r="K492" s="681">
        <f t="shared" si="23"/>
        <v>108.9</v>
      </c>
      <c r="L492" s="682"/>
      <c r="O492" s="579" t="s">
        <v>1502</v>
      </c>
    </row>
    <row r="493" spans="1:16" s="675" customFormat="1" ht="24" customHeight="1">
      <c r="A493" s="1066"/>
      <c r="B493" s="1070"/>
      <c r="C493" s="696" t="s">
        <v>1802</v>
      </c>
      <c r="D493" s="677" t="s">
        <v>1793</v>
      </c>
      <c r="E493" s="679">
        <v>16</v>
      </c>
      <c r="F493" s="679">
        <v>100</v>
      </c>
      <c r="G493" s="680"/>
      <c r="H493" s="697">
        <v>1</v>
      </c>
      <c r="I493" s="698">
        <v>1</v>
      </c>
      <c r="J493" s="712">
        <v>2.3100000000000005</v>
      </c>
      <c r="K493" s="681">
        <f t="shared" si="23"/>
        <v>127.05000000000003</v>
      </c>
      <c r="L493" s="682"/>
      <c r="O493" s="579" t="s">
        <v>1502</v>
      </c>
    </row>
    <row r="494" spans="1:16" s="675" customFormat="1" ht="24" customHeight="1" thickBot="1">
      <c r="A494" s="1068"/>
      <c r="B494" s="1071"/>
      <c r="C494" s="699" t="s">
        <v>1803</v>
      </c>
      <c r="D494" s="7" t="s">
        <v>1795</v>
      </c>
      <c r="E494" s="700">
        <v>16</v>
      </c>
      <c r="F494" s="700">
        <v>150</v>
      </c>
      <c r="G494" s="701"/>
      <c r="H494" s="171">
        <v>1</v>
      </c>
      <c r="I494" s="702" t="s">
        <v>1240</v>
      </c>
      <c r="J494" s="715">
        <v>2.508</v>
      </c>
      <c r="K494" s="707">
        <f t="shared" si="23"/>
        <v>137.94</v>
      </c>
      <c r="L494" s="708"/>
      <c r="O494" s="579" t="s">
        <v>1502</v>
      </c>
    </row>
    <row r="495" spans="1:16" ht="24" customHeight="1">
      <c r="P495" s="168"/>
    </row>
    <row r="496" spans="1:16" ht="24" customHeight="1">
      <c r="P496" s="168"/>
    </row>
    <row r="497" spans="16:16" ht="24" customHeight="1">
      <c r="P497" s="168"/>
    </row>
    <row r="498" spans="16:16" ht="24" customHeight="1">
      <c r="P498" s="168"/>
    </row>
    <row r="499" spans="16:16" ht="24" customHeight="1">
      <c r="P499" s="168"/>
    </row>
    <row r="500" spans="16:16" ht="24" customHeight="1">
      <c r="P500" s="168"/>
    </row>
    <row r="501" spans="16:16" ht="24" customHeight="1">
      <c r="P501" s="168"/>
    </row>
    <row r="502" spans="16:16" ht="24" customHeight="1">
      <c r="P502" s="168"/>
    </row>
    <row r="503" spans="16:16" ht="24" customHeight="1">
      <c r="P503" s="168"/>
    </row>
    <row r="504" spans="16:16" ht="24" customHeight="1">
      <c r="P504" s="168"/>
    </row>
    <row r="505" spans="16:16" ht="24" customHeight="1">
      <c r="P505" s="168"/>
    </row>
    <row r="506" spans="16:16" ht="24" customHeight="1">
      <c r="P506" s="168"/>
    </row>
    <row r="507" spans="16:16" ht="24" customHeight="1">
      <c r="P507" s="168"/>
    </row>
    <row r="508" spans="16:16" ht="24" customHeight="1">
      <c r="P508" s="168"/>
    </row>
    <row r="509" spans="16:16" ht="24" customHeight="1">
      <c r="P509" s="168"/>
    </row>
    <row r="510" spans="16:16" ht="24" customHeight="1">
      <c r="P510" s="168"/>
    </row>
    <row r="511" spans="16:16" ht="24" customHeight="1">
      <c r="P511" s="168"/>
    </row>
    <row r="512" spans="16:16" ht="24" customHeight="1">
      <c r="P512" s="168"/>
    </row>
    <row r="513" spans="16:16" ht="24" customHeight="1">
      <c r="P513" s="168"/>
    </row>
    <row r="514" spans="16:16" ht="24" customHeight="1">
      <c r="P514" s="168"/>
    </row>
    <row r="515" spans="16:16" ht="24" customHeight="1">
      <c r="P515" s="168"/>
    </row>
    <row r="516" spans="16:16" ht="24" customHeight="1">
      <c r="P516" s="168"/>
    </row>
    <row r="517" spans="16:16" ht="24" customHeight="1">
      <c r="P517" s="168"/>
    </row>
    <row r="518" spans="16:16" ht="24" customHeight="1">
      <c r="P518" s="168"/>
    </row>
    <row r="519" spans="16:16" ht="24" customHeight="1">
      <c r="P519" s="168"/>
    </row>
    <row r="520" spans="16:16" ht="24" customHeight="1">
      <c r="P520" s="168"/>
    </row>
    <row r="521" spans="16:16" ht="24" customHeight="1">
      <c r="P521" s="168"/>
    </row>
    <row r="522" spans="16:16" ht="24" customHeight="1">
      <c r="P522" s="168"/>
    </row>
    <row r="523" spans="16:16" ht="24" customHeight="1">
      <c r="P523" s="168"/>
    </row>
    <row r="524" spans="16:16" ht="24" customHeight="1">
      <c r="P524" s="168"/>
    </row>
    <row r="525" spans="16:16" ht="24" customHeight="1">
      <c r="P525" s="168"/>
    </row>
    <row r="526" spans="16:16" ht="24" customHeight="1">
      <c r="P526" s="168"/>
    </row>
    <row r="527" spans="16:16" ht="24" customHeight="1">
      <c r="P527" s="168"/>
    </row>
    <row r="528" spans="16:16" ht="24" customHeight="1">
      <c r="P528" s="168"/>
    </row>
    <row r="529" spans="16:16" ht="24" customHeight="1">
      <c r="P529" s="168"/>
    </row>
    <row r="530" spans="16:16" ht="24" customHeight="1">
      <c r="P530" s="168"/>
    </row>
    <row r="531" spans="16:16" ht="24" customHeight="1">
      <c r="P531" s="168"/>
    </row>
    <row r="532" spans="16:16" ht="24" customHeight="1">
      <c r="P532" s="168"/>
    </row>
    <row r="533" spans="16:16" ht="24" customHeight="1">
      <c r="P533" s="168"/>
    </row>
    <row r="534" spans="16:16" ht="24" customHeight="1">
      <c r="P534" s="168"/>
    </row>
    <row r="535" spans="16:16" ht="24" customHeight="1">
      <c r="P535" s="168"/>
    </row>
    <row r="536" spans="16:16" ht="24" customHeight="1">
      <c r="P536" s="168"/>
    </row>
    <row r="537" spans="16:16" ht="24" customHeight="1">
      <c r="P537" s="168"/>
    </row>
    <row r="538" spans="16:16" ht="24" customHeight="1">
      <c r="P538" s="168"/>
    </row>
    <row r="539" spans="16:16" ht="24" customHeight="1">
      <c r="P539" s="168"/>
    </row>
    <row r="540" spans="16:16" ht="24" customHeight="1">
      <c r="P540" s="168"/>
    </row>
    <row r="541" spans="16:16" ht="24" customHeight="1">
      <c r="P541" s="168"/>
    </row>
    <row r="542" spans="16:16" ht="24" customHeight="1">
      <c r="P542" s="168"/>
    </row>
    <row r="543" spans="16:16" ht="24" customHeight="1">
      <c r="P543" s="168"/>
    </row>
    <row r="544" spans="16:16" ht="24" customHeight="1">
      <c r="P544" s="168"/>
    </row>
    <row r="545" spans="16:16" ht="24" customHeight="1">
      <c r="P545" s="168"/>
    </row>
    <row r="546" spans="16:16" ht="24" customHeight="1">
      <c r="P546" s="168"/>
    </row>
    <row r="547" spans="16:16" ht="24" customHeight="1">
      <c r="P547" s="168"/>
    </row>
    <row r="548" spans="16:16" ht="24" customHeight="1">
      <c r="P548" s="168"/>
    </row>
    <row r="549" spans="16:16" ht="24" customHeight="1">
      <c r="P549" s="168"/>
    </row>
    <row r="550" spans="16:16" ht="24" customHeight="1">
      <c r="P550" s="168"/>
    </row>
    <row r="551" spans="16:16" ht="24" customHeight="1">
      <c r="P551" s="168"/>
    </row>
    <row r="552" spans="16:16" ht="24" customHeight="1">
      <c r="P552" s="168"/>
    </row>
    <row r="553" spans="16:16" ht="24" customHeight="1">
      <c r="P553" s="168"/>
    </row>
    <row r="554" spans="16:16" ht="24" customHeight="1">
      <c r="P554" s="168"/>
    </row>
    <row r="555" spans="16:16" ht="24" customHeight="1">
      <c r="P555" s="168"/>
    </row>
    <row r="556" spans="16:16" ht="24" customHeight="1">
      <c r="P556" s="168"/>
    </row>
    <row r="557" spans="16:16" ht="24" customHeight="1">
      <c r="P557" s="168"/>
    </row>
    <row r="558" spans="16:16" ht="24" customHeight="1">
      <c r="P558" s="168"/>
    </row>
    <row r="559" spans="16:16" ht="24" customHeight="1">
      <c r="P559" s="168"/>
    </row>
    <row r="560" spans="16:16" ht="24" customHeight="1">
      <c r="P560" s="168"/>
    </row>
    <row r="561" spans="16:16" ht="24" customHeight="1">
      <c r="P561" s="168"/>
    </row>
    <row r="562" spans="16:16" ht="24" customHeight="1">
      <c r="P562" s="168"/>
    </row>
    <row r="563" spans="16:16" ht="24" customHeight="1"/>
    <row r="564" spans="16:16" ht="24" customHeight="1"/>
    <row r="565" spans="16:16" ht="24" customHeight="1"/>
    <row r="566" spans="16:16" ht="24" customHeight="1"/>
    <row r="567" spans="16:16" ht="24" customHeight="1"/>
    <row r="568" spans="16:16" ht="24" customHeight="1"/>
    <row r="569" spans="16:16" ht="24" customHeight="1"/>
    <row r="570" spans="16:16" ht="24" customHeight="1"/>
    <row r="571" spans="16:16" ht="24" customHeight="1"/>
    <row r="572" spans="16:16" ht="24" customHeight="1"/>
    <row r="573" spans="16:16" ht="24" customHeight="1"/>
    <row r="574" spans="16:16" ht="24" customHeight="1"/>
    <row r="575" spans="16:16" ht="24" customHeight="1"/>
    <row r="576" spans="16:1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</sheetData>
  <mergeCells count="333">
    <mergeCell ref="B382:B383"/>
    <mergeCell ref="A306:A308"/>
    <mergeCell ref="A425:A427"/>
    <mergeCell ref="A428:A430"/>
    <mergeCell ref="A431:A432"/>
    <mergeCell ref="A434:A435"/>
    <mergeCell ref="A369:K369"/>
    <mergeCell ref="A370:A372"/>
    <mergeCell ref="B370:B372"/>
    <mergeCell ref="H370:I370"/>
    <mergeCell ref="B306:B308"/>
    <mergeCell ref="A318:A320"/>
    <mergeCell ref="B318:B320"/>
    <mergeCell ref="H378:I378"/>
    <mergeCell ref="A315:A317"/>
    <mergeCell ref="B324:B326"/>
    <mergeCell ref="B334:B340"/>
    <mergeCell ref="A334:A340"/>
    <mergeCell ref="B312:B314"/>
    <mergeCell ref="A309:A311"/>
    <mergeCell ref="A379:K379"/>
    <mergeCell ref="A380:A387"/>
    <mergeCell ref="B380:B381"/>
    <mergeCell ref="H380:I380"/>
    <mergeCell ref="H358:I358"/>
    <mergeCell ref="A256:B266"/>
    <mergeCell ref="A267:B277"/>
    <mergeCell ref="A239:A241"/>
    <mergeCell ref="B245:B247"/>
    <mergeCell ref="B248:B250"/>
    <mergeCell ref="A245:A247"/>
    <mergeCell ref="A248:A250"/>
    <mergeCell ref="A251:K251"/>
    <mergeCell ref="B242:B244"/>
    <mergeCell ref="B234:B235"/>
    <mergeCell ref="A226:A228"/>
    <mergeCell ref="B230:B231"/>
    <mergeCell ref="B232:B233"/>
    <mergeCell ref="A255:K255"/>
    <mergeCell ref="B300:B302"/>
    <mergeCell ref="A238:K238"/>
    <mergeCell ref="A242:A244"/>
    <mergeCell ref="B252:B254"/>
    <mergeCell ref="A252:A254"/>
    <mergeCell ref="A456:A458"/>
    <mergeCell ref="B456:B458"/>
    <mergeCell ref="A463:A470"/>
    <mergeCell ref="B463:B470"/>
    <mergeCell ref="A459:K459"/>
    <mergeCell ref="A460:A462"/>
    <mergeCell ref="B460:B462"/>
    <mergeCell ref="A25:A27"/>
    <mergeCell ref="A38:A43"/>
    <mergeCell ref="A303:A305"/>
    <mergeCell ref="B303:B305"/>
    <mergeCell ref="A312:A314"/>
    <mergeCell ref="B309:B311"/>
    <mergeCell ref="B195:B197"/>
    <mergeCell ref="A189:A191"/>
    <mergeCell ref="B239:B241"/>
    <mergeCell ref="B186:B188"/>
    <mergeCell ref="B189:B191"/>
    <mergeCell ref="B223:B225"/>
    <mergeCell ref="A443:A445"/>
    <mergeCell ref="H381:I381"/>
    <mergeCell ref="A223:A225"/>
    <mergeCell ref="B236:B237"/>
    <mergeCell ref="A230:A233"/>
    <mergeCell ref="K1:L1"/>
    <mergeCell ref="K3:L3"/>
    <mergeCell ref="K4:L4"/>
    <mergeCell ref="K5:L5"/>
    <mergeCell ref="B1:E5"/>
    <mergeCell ref="A1:A5"/>
    <mergeCell ref="A54:A57"/>
    <mergeCell ref="A53:K53"/>
    <mergeCell ref="A6:A7"/>
    <mergeCell ref="B6:B7"/>
    <mergeCell ref="C6:C7"/>
    <mergeCell ref="D6:D7"/>
    <mergeCell ref="B25:B27"/>
    <mergeCell ref="B28:B30"/>
    <mergeCell ref="B31:B33"/>
    <mergeCell ref="A9:K9"/>
    <mergeCell ref="E6:E7"/>
    <mergeCell ref="F1:J1"/>
    <mergeCell ref="F2:J2"/>
    <mergeCell ref="F3:J3"/>
    <mergeCell ref="F4:J4"/>
    <mergeCell ref="F5:J5"/>
    <mergeCell ref="B10:B18"/>
    <mergeCell ref="A8:K8"/>
    <mergeCell ref="L6:L7"/>
    <mergeCell ref="J6:J7"/>
    <mergeCell ref="F6:F7"/>
    <mergeCell ref="H6:I6"/>
    <mergeCell ref="A37:K37"/>
    <mergeCell ref="A31:A33"/>
    <mergeCell ref="B54:B57"/>
    <mergeCell ref="A28:A30"/>
    <mergeCell ref="A34:A36"/>
    <mergeCell ref="B34:B36"/>
    <mergeCell ref="A44:A46"/>
    <mergeCell ref="B44:B46"/>
    <mergeCell ref="A50:A52"/>
    <mergeCell ref="B50:B52"/>
    <mergeCell ref="A47:A49"/>
    <mergeCell ref="B38:B43"/>
    <mergeCell ref="B47:B49"/>
    <mergeCell ref="A10:A18"/>
    <mergeCell ref="A19:A24"/>
    <mergeCell ref="K6:K7"/>
    <mergeCell ref="B19:B24"/>
    <mergeCell ref="A436:K436"/>
    <mergeCell ref="A437:A439"/>
    <mergeCell ref="B437:B439"/>
    <mergeCell ref="A446:A450"/>
    <mergeCell ref="B446:B450"/>
    <mergeCell ref="B443:B445"/>
    <mergeCell ref="B217:B219"/>
    <mergeCell ref="B374:B378"/>
    <mergeCell ref="B327:B329"/>
    <mergeCell ref="H377:I377"/>
    <mergeCell ref="H366:I366"/>
    <mergeCell ref="H374:I374"/>
    <mergeCell ref="H375:I375"/>
    <mergeCell ref="H376:I376"/>
    <mergeCell ref="H362:I362"/>
    <mergeCell ref="H368:I368"/>
    <mergeCell ref="A278:B288"/>
    <mergeCell ref="A330:A332"/>
    <mergeCell ref="B341:B346"/>
    <mergeCell ref="A341:A346"/>
    <mergeCell ref="B315:B317"/>
    <mergeCell ref="A321:A323"/>
    <mergeCell ref="B321:B323"/>
    <mergeCell ref="A440:A442"/>
    <mergeCell ref="A81:A83"/>
    <mergeCell ref="B81:B83"/>
    <mergeCell ref="A58:A60"/>
    <mergeCell ref="B58:B60"/>
    <mergeCell ref="A61:A63"/>
    <mergeCell ref="A64:A66"/>
    <mergeCell ref="A67:A69"/>
    <mergeCell ref="A74:A77"/>
    <mergeCell ref="B74:B77"/>
    <mergeCell ref="A71:A73"/>
    <mergeCell ref="B71:B73"/>
    <mergeCell ref="A70:K70"/>
    <mergeCell ref="A78:A80"/>
    <mergeCell ref="B78:B80"/>
    <mergeCell ref="B61:B63"/>
    <mergeCell ref="B64:B66"/>
    <mergeCell ref="B67:B69"/>
    <mergeCell ref="B116:B118"/>
    <mergeCell ref="A373:K373"/>
    <mergeCell ref="H360:I360"/>
    <mergeCell ref="H364:I364"/>
    <mergeCell ref="A324:A326"/>
    <mergeCell ref="A347:A349"/>
    <mergeCell ref="H367:I367"/>
    <mergeCell ref="H365:I365"/>
    <mergeCell ref="A361:K361"/>
    <mergeCell ref="A362:A368"/>
    <mergeCell ref="B362:B368"/>
    <mergeCell ref="A356:K356"/>
    <mergeCell ref="A357:A360"/>
    <mergeCell ref="B357:B360"/>
    <mergeCell ref="H363:I363"/>
    <mergeCell ref="H357:I357"/>
    <mergeCell ref="A353:A355"/>
    <mergeCell ref="A198:A200"/>
    <mergeCell ref="A185:K185"/>
    <mergeCell ref="B330:B332"/>
    <mergeCell ref="H359:I359"/>
    <mergeCell ref="A327:A329"/>
    <mergeCell ref="B155:B160"/>
    <mergeCell ref="B180:B182"/>
    <mergeCell ref="A174:A176"/>
    <mergeCell ref="B174:B176"/>
    <mergeCell ref="A177:A179"/>
    <mergeCell ref="A220:A222"/>
    <mergeCell ref="B192:B194"/>
    <mergeCell ref="A195:A197"/>
    <mergeCell ref="A186:A188"/>
    <mergeCell ref="B204:B206"/>
    <mergeCell ref="B201:B203"/>
    <mergeCell ref="A192:A194"/>
    <mergeCell ref="B198:B200"/>
    <mergeCell ref="B211:B213"/>
    <mergeCell ref="A210:K210"/>
    <mergeCell ref="A211:A213"/>
    <mergeCell ref="B220:B222"/>
    <mergeCell ref="A217:A219"/>
    <mergeCell ref="B207:B209"/>
    <mergeCell ref="A201:A203"/>
    <mergeCell ref="A207:A209"/>
    <mergeCell ref="A204:A206"/>
    <mergeCell ref="B177:B179"/>
    <mergeCell ref="A180:A182"/>
    <mergeCell ref="B214:B216"/>
    <mergeCell ref="A214:A216"/>
    <mergeCell ref="A161:K161"/>
    <mergeCell ref="A162:A164"/>
    <mergeCell ref="A165:A167"/>
    <mergeCell ref="B162:B164"/>
    <mergeCell ref="B145:B147"/>
    <mergeCell ref="A145:A147"/>
    <mergeCell ref="B171:B173"/>
    <mergeCell ref="A138:A140"/>
    <mergeCell ref="B168:B170"/>
    <mergeCell ref="B148:B153"/>
    <mergeCell ref="A155:A160"/>
    <mergeCell ref="A154:K154"/>
    <mergeCell ref="A168:A170"/>
    <mergeCell ref="B165:B167"/>
    <mergeCell ref="A171:A173"/>
    <mergeCell ref="B119:B121"/>
    <mergeCell ref="A132:A137"/>
    <mergeCell ref="A131:K131"/>
    <mergeCell ref="A84:A86"/>
    <mergeCell ref="B84:B86"/>
    <mergeCell ref="A96:A98"/>
    <mergeCell ref="B96:B98"/>
    <mergeCell ref="A99:A101"/>
    <mergeCell ref="B99:B101"/>
    <mergeCell ref="B102:B104"/>
    <mergeCell ref="A105:A107"/>
    <mergeCell ref="B105:B107"/>
    <mergeCell ref="A112:A114"/>
    <mergeCell ref="B112:B114"/>
    <mergeCell ref="A87:A92"/>
    <mergeCell ref="B87:B92"/>
    <mergeCell ref="A109:A111"/>
    <mergeCell ref="B122:B124"/>
    <mergeCell ref="A122:A124"/>
    <mergeCell ref="A93:A95"/>
    <mergeCell ref="B93:B95"/>
    <mergeCell ref="B125:B127"/>
    <mergeCell ref="A115:K115"/>
    <mergeCell ref="A102:A104"/>
    <mergeCell ref="A451:A455"/>
    <mergeCell ref="B451:B455"/>
    <mergeCell ref="B226:B228"/>
    <mergeCell ref="A229:K229"/>
    <mergeCell ref="A234:A237"/>
    <mergeCell ref="A108:K108"/>
    <mergeCell ref="A374:A378"/>
    <mergeCell ref="B109:B111"/>
    <mergeCell ref="B138:B140"/>
    <mergeCell ref="A141:A144"/>
    <mergeCell ref="B141:B144"/>
    <mergeCell ref="A148:A153"/>
    <mergeCell ref="A119:A121"/>
    <mergeCell ref="B132:B137"/>
    <mergeCell ref="A128:A130"/>
    <mergeCell ref="B128:B130"/>
    <mergeCell ref="B347:B349"/>
    <mergeCell ref="A350:A352"/>
    <mergeCell ref="B350:B352"/>
    <mergeCell ref="B353:B355"/>
    <mergeCell ref="A300:A302"/>
    <mergeCell ref="A116:A118"/>
    <mergeCell ref="A125:A127"/>
    <mergeCell ref="A289:B299"/>
    <mergeCell ref="H382:I382"/>
    <mergeCell ref="H383:I383"/>
    <mergeCell ref="B384:B385"/>
    <mergeCell ref="H384:I384"/>
    <mergeCell ref="H385:I385"/>
    <mergeCell ref="B386:B387"/>
    <mergeCell ref="H386:I386"/>
    <mergeCell ref="H387:I387"/>
    <mergeCell ref="A471:K471"/>
    <mergeCell ref="H398:I398"/>
    <mergeCell ref="H408:I408"/>
    <mergeCell ref="B409:B410"/>
    <mergeCell ref="H409:I409"/>
    <mergeCell ref="H410:I410"/>
    <mergeCell ref="B411:B412"/>
    <mergeCell ref="H411:I411"/>
    <mergeCell ref="H412:I412"/>
    <mergeCell ref="B413:B414"/>
    <mergeCell ref="H413:I413"/>
    <mergeCell ref="H414:I414"/>
    <mergeCell ref="B415:B416"/>
    <mergeCell ref="H415:I415"/>
    <mergeCell ref="H416:I416"/>
    <mergeCell ref="B417:B418"/>
    <mergeCell ref="A472:K472"/>
    <mergeCell ref="A473:A479"/>
    <mergeCell ref="B473:B479"/>
    <mergeCell ref="A480:K480"/>
    <mergeCell ref="A481:A487"/>
    <mergeCell ref="B481:B487"/>
    <mergeCell ref="A488:A494"/>
    <mergeCell ref="B488:B494"/>
    <mergeCell ref="A388:K388"/>
    <mergeCell ref="A389:A398"/>
    <mergeCell ref="B389:B390"/>
    <mergeCell ref="H389:I389"/>
    <mergeCell ref="H390:I390"/>
    <mergeCell ref="B391:B392"/>
    <mergeCell ref="H391:I391"/>
    <mergeCell ref="H392:I392"/>
    <mergeCell ref="B393:B394"/>
    <mergeCell ref="H393:I393"/>
    <mergeCell ref="H394:I394"/>
    <mergeCell ref="B395:B396"/>
    <mergeCell ref="H395:I395"/>
    <mergeCell ref="H396:I396"/>
    <mergeCell ref="B397:B398"/>
    <mergeCell ref="H397:I397"/>
    <mergeCell ref="H417:I417"/>
    <mergeCell ref="H418:I418"/>
    <mergeCell ref="A419:A422"/>
    <mergeCell ref="B419:B422"/>
    <mergeCell ref="D419:D422"/>
    <mergeCell ref="A399:A418"/>
    <mergeCell ref="B399:B400"/>
    <mergeCell ref="H399:I399"/>
    <mergeCell ref="H400:I400"/>
    <mergeCell ref="B401:B402"/>
    <mergeCell ref="H401:I401"/>
    <mergeCell ref="H402:I402"/>
    <mergeCell ref="B403:B404"/>
    <mergeCell ref="H403:I403"/>
    <mergeCell ref="H404:I404"/>
    <mergeCell ref="B405:B406"/>
    <mergeCell ref="H405:I405"/>
    <mergeCell ref="H406:I406"/>
    <mergeCell ref="B407:B408"/>
    <mergeCell ref="H407:I407"/>
  </mergeCells>
  <phoneticPr fontId="99" type="noConversion"/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rowBreaks count="3" manualBreakCount="3">
    <brk id="108" max="16383" man="1"/>
    <brk id="184" max="12" man="1"/>
    <brk id="237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484"/>
  <sheetViews>
    <sheetView zoomScale="80" zoomScaleNormal="80" zoomScaleSheetLayoutView="48" zoomScalePageLayoutView="82" workbookViewId="0">
      <pane ySplit="7" topLeftCell="A82" activePane="bottomLeft" state="frozen"/>
      <selection pane="bottomLeft" activeCell="E89" sqref="E89"/>
    </sheetView>
  </sheetViews>
  <sheetFormatPr defaultColWidth="9.140625" defaultRowHeight="18.75"/>
  <cols>
    <col min="1" max="1" width="28" style="436" customWidth="1"/>
    <col min="2" max="2" width="30.85546875" style="48" customWidth="1"/>
    <col min="3" max="3" width="13.5703125" style="490" customWidth="1"/>
    <col min="4" max="4" width="15.42578125" style="48" customWidth="1"/>
    <col min="5" max="5" width="10.5703125" style="491" customWidth="1"/>
    <col min="6" max="6" width="10.28515625" style="491" customWidth="1"/>
    <col min="7" max="7" width="14.42578125" style="492" hidden="1" customWidth="1"/>
    <col min="8" max="8" width="6.42578125" style="178" customWidth="1"/>
    <col min="9" max="9" width="6.42578125" style="493" customWidth="1"/>
    <col min="10" max="10" width="14.140625" style="494" customWidth="1"/>
    <col min="11" max="11" width="16.7109375" style="51" customWidth="1"/>
    <col min="12" max="12" width="15.28515625" style="495" customWidth="1"/>
    <col min="13" max="13" width="3.42578125" style="436" customWidth="1"/>
    <col min="14" max="14" width="3.5703125" style="436" customWidth="1"/>
    <col min="15" max="16384" width="9.140625" style="436"/>
  </cols>
  <sheetData>
    <row r="1" spans="1:15" ht="21.95" customHeight="1">
      <c r="A1" s="1288"/>
      <c r="B1" s="1203" t="s">
        <v>2094</v>
      </c>
      <c r="C1" s="1204"/>
      <c r="D1" s="1204"/>
      <c r="E1" s="1205"/>
      <c r="F1" s="1291" t="s">
        <v>178</v>
      </c>
      <c r="G1" s="1291"/>
      <c r="H1" s="1291"/>
      <c r="I1" s="1292"/>
      <c r="J1" s="1293"/>
      <c r="K1" s="1281">
        <f>'Запорная арматура'!K1:L1</f>
        <v>0</v>
      </c>
      <c r="L1" s="1282"/>
    </row>
    <row r="2" spans="1:15" ht="21.95" customHeight="1">
      <c r="A2" s="1289"/>
      <c r="B2" s="1206"/>
      <c r="C2" s="1207"/>
      <c r="D2" s="1207"/>
      <c r="E2" s="1208"/>
      <c r="F2" s="1283" t="s">
        <v>281</v>
      </c>
      <c r="G2" s="1283"/>
      <c r="H2" s="1283"/>
      <c r="I2" s="1284"/>
      <c r="J2" s="1285"/>
      <c r="K2" s="87">
        <f>'Запорная арматура'!K2</f>
        <v>55</v>
      </c>
      <c r="L2" s="88">
        <f>'Запорная арматура'!L2</f>
        <v>60</v>
      </c>
    </row>
    <row r="3" spans="1:15" ht="21.95" customHeight="1">
      <c r="A3" s="1289"/>
      <c r="B3" s="1206"/>
      <c r="C3" s="1207"/>
      <c r="D3" s="1207"/>
      <c r="E3" s="1208"/>
      <c r="F3" s="1283" t="s">
        <v>52</v>
      </c>
      <c r="G3" s="1283"/>
      <c r="H3" s="1283"/>
      <c r="I3" s="1284"/>
      <c r="J3" s="1285"/>
      <c r="K3" s="1197">
        <f>'Запорная арматура'!K3:L3</f>
        <v>0</v>
      </c>
      <c r="L3" s="1198"/>
    </row>
    <row r="4" spans="1:15" ht="21.95" customHeight="1">
      <c r="A4" s="1289"/>
      <c r="B4" s="1206"/>
      <c r="C4" s="1207"/>
      <c r="D4" s="1207"/>
      <c r="E4" s="1208"/>
      <c r="F4" s="1283" t="s">
        <v>174</v>
      </c>
      <c r="G4" s="1283"/>
      <c r="H4" s="1283"/>
      <c r="I4" s="1284"/>
      <c r="J4" s="1285"/>
      <c r="K4" s="1294">
        <f>'Запорная арматура'!K4:L4</f>
        <v>0</v>
      </c>
      <c r="L4" s="1295"/>
    </row>
    <row r="5" spans="1:15" ht="21.95" customHeight="1" thickBot="1">
      <c r="A5" s="1290"/>
      <c r="B5" s="1209"/>
      <c r="C5" s="1210"/>
      <c r="D5" s="1210"/>
      <c r="E5" s="1211"/>
      <c r="F5" s="1296" t="s">
        <v>175</v>
      </c>
      <c r="G5" s="1296"/>
      <c r="H5" s="1296"/>
      <c r="I5" s="1297"/>
      <c r="J5" s="1298"/>
      <c r="K5" s="1299">
        <f>'Запорная арматура'!K5:L5</f>
        <v>0</v>
      </c>
      <c r="L5" s="1300"/>
    </row>
    <row r="6" spans="1:15" ht="15.75" customHeight="1" thickBot="1">
      <c r="A6" s="1215" t="s">
        <v>0</v>
      </c>
      <c r="B6" s="1215" t="s">
        <v>60</v>
      </c>
      <c r="C6" s="1215" t="s">
        <v>61</v>
      </c>
      <c r="D6" s="1215" t="s">
        <v>1</v>
      </c>
      <c r="E6" s="1286" t="s">
        <v>1943</v>
      </c>
      <c r="F6" s="1183" t="s">
        <v>170</v>
      </c>
      <c r="G6" s="437"/>
      <c r="H6" s="1185" t="s">
        <v>632</v>
      </c>
      <c r="I6" s="1186"/>
      <c r="J6" s="1181" t="s">
        <v>1283</v>
      </c>
      <c r="K6" s="1193" t="s">
        <v>171</v>
      </c>
      <c r="L6" s="1179" t="s">
        <v>51</v>
      </c>
    </row>
    <row r="7" spans="1:15" ht="15.75" customHeight="1" thickBot="1">
      <c r="A7" s="1216"/>
      <c r="B7" s="1216"/>
      <c r="C7" s="1216"/>
      <c r="D7" s="1216"/>
      <c r="E7" s="1287"/>
      <c r="F7" s="1184"/>
      <c r="G7" s="149"/>
      <c r="H7" s="151" t="s">
        <v>633</v>
      </c>
      <c r="I7" s="196" t="s">
        <v>634</v>
      </c>
      <c r="J7" s="1182"/>
      <c r="K7" s="1194"/>
      <c r="L7" s="1180"/>
      <c r="N7" s="499" t="s">
        <v>1349</v>
      </c>
    </row>
    <row r="8" spans="1:15" ht="27.75" customHeight="1" thickBot="1">
      <c r="A8" s="1079" t="s">
        <v>1305</v>
      </c>
      <c r="B8" s="1080"/>
      <c r="C8" s="1080"/>
      <c r="D8" s="1080"/>
      <c r="E8" s="1080"/>
      <c r="F8" s="1080"/>
      <c r="G8" s="1080"/>
      <c r="H8" s="1080"/>
      <c r="I8" s="1080"/>
      <c r="J8" s="1080"/>
      <c r="K8" s="1080"/>
      <c r="L8" s="411"/>
      <c r="O8" s="498"/>
    </row>
    <row r="9" spans="1:15" ht="29.1" customHeight="1" thickBot="1">
      <c r="A9" s="1217" t="s">
        <v>1306</v>
      </c>
      <c r="B9" s="1218"/>
      <c r="C9" s="1218"/>
      <c r="D9" s="1218"/>
      <c r="E9" s="1218"/>
      <c r="F9" s="1218"/>
      <c r="G9" s="1218"/>
      <c r="H9" s="1218"/>
      <c r="I9" s="1218"/>
      <c r="J9" s="1218"/>
      <c r="K9" s="1064"/>
      <c r="L9" s="422"/>
      <c r="N9" s="497"/>
      <c r="O9" s="497"/>
    </row>
    <row r="10" spans="1:15" ht="45">
      <c r="A10" s="1307"/>
      <c r="B10" s="760" t="s">
        <v>1307</v>
      </c>
      <c r="C10" s="438" t="s">
        <v>1308</v>
      </c>
      <c r="D10" s="838" t="s">
        <v>1309</v>
      </c>
      <c r="E10" s="875" t="s">
        <v>1944</v>
      </c>
      <c r="F10" s="439">
        <v>219</v>
      </c>
      <c r="G10" s="440">
        <v>2.2790625E-4</v>
      </c>
      <c r="H10" s="198">
        <v>12</v>
      </c>
      <c r="I10" s="441" t="s">
        <v>647</v>
      </c>
      <c r="J10" s="307">
        <v>13.728000000000002</v>
      </c>
      <c r="K10" s="68">
        <f>J10*$K$2*((100-$K$1)/100)</f>
        <v>755.04000000000008</v>
      </c>
      <c r="L10" s="442"/>
      <c r="N10" s="501"/>
      <c r="O10" s="500"/>
    </row>
    <row r="11" spans="1:15" ht="45.75" thickBot="1">
      <c r="A11" s="1308"/>
      <c r="B11" s="761" t="s">
        <v>1823</v>
      </c>
      <c r="C11" s="344" t="s">
        <v>1310</v>
      </c>
      <c r="D11" s="2" t="s">
        <v>1311</v>
      </c>
      <c r="E11" s="849" t="s">
        <v>1945</v>
      </c>
      <c r="F11" s="443">
        <v>285</v>
      </c>
      <c r="G11" s="444">
        <v>3.4185937499999999E-4</v>
      </c>
      <c r="H11" s="195">
        <v>12</v>
      </c>
      <c r="I11" s="445" t="s">
        <v>647</v>
      </c>
      <c r="J11" s="308">
        <v>13.728000000000002</v>
      </c>
      <c r="K11" s="69">
        <f t="shared" ref="K11" si="0">J11*$K$2*((100-$K$1)/100)</f>
        <v>755.04000000000008</v>
      </c>
      <c r="L11" s="446"/>
      <c r="N11" s="497"/>
      <c r="O11" s="579"/>
    </row>
    <row r="12" spans="1:15" ht="27.95" customHeight="1" thickBot="1">
      <c r="A12" s="1063" t="s">
        <v>1312</v>
      </c>
      <c r="B12" s="1064"/>
      <c r="C12" s="1064"/>
      <c r="D12" s="1064"/>
      <c r="E12" s="1064"/>
      <c r="F12" s="1064"/>
      <c r="G12" s="1064"/>
      <c r="H12" s="1064"/>
      <c r="I12" s="1064"/>
      <c r="J12" s="1064"/>
      <c r="K12" s="1064"/>
      <c r="L12" s="450"/>
      <c r="N12" s="497"/>
      <c r="O12" s="497"/>
    </row>
    <row r="13" spans="1:15" ht="27.95" customHeight="1">
      <c r="A13" s="1249"/>
      <c r="B13" s="1132" t="s">
        <v>1149</v>
      </c>
      <c r="C13" s="365" t="s">
        <v>1141</v>
      </c>
      <c r="D13" s="838" t="s">
        <v>1309</v>
      </c>
      <c r="E13" s="875" t="s">
        <v>1946</v>
      </c>
      <c r="F13" s="466">
        <v>380</v>
      </c>
      <c r="G13" s="476">
        <v>6.9999999999999999E-4</v>
      </c>
      <c r="H13" s="169">
        <v>1</v>
      </c>
      <c r="I13" s="468">
        <v>15</v>
      </c>
      <c r="J13" s="315">
        <v>59.147000000000006</v>
      </c>
      <c r="K13" s="68">
        <f t="shared" ref="K13:K43" si="1">J13*$K$2*((100-$K$1)/100)</f>
        <v>3253.0850000000005</v>
      </c>
      <c r="L13" s="868"/>
      <c r="N13" s="497"/>
      <c r="O13" s="497"/>
    </row>
    <row r="14" spans="1:15" ht="27.95" customHeight="1">
      <c r="A14" s="1250"/>
      <c r="B14" s="1257"/>
      <c r="C14" s="344" t="s">
        <v>1142</v>
      </c>
      <c r="D14" s="2" t="s">
        <v>1311</v>
      </c>
      <c r="E14" s="849" t="s">
        <v>1947</v>
      </c>
      <c r="F14" s="451">
        <v>440</v>
      </c>
      <c r="G14" s="452">
        <v>6.9999999999999999E-4</v>
      </c>
      <c r="H14" s="174">
        <v>1</v>
      </c>
      <c r="I14" s="453">
        <v>15</v>
      </c>
      <c r="J14" s="431">
        <v>62.920000000000009</v>
      </c>
      <c r="K14" s="69">
        <f t="shared" si="1"/>
        <v>3460.6000000000004</v>
      </c>
      <c r="L14" s="908"/>
      <c r="N14" s="497"/>
      <c r="O14" s="497"/>
    </row>
    <row r="15" spans="1:15" ht="27.95" customHeight="1">
      <c r="A15" s="1269"/>
      <c r="B15" s="1230"/>
      <c r="C15" s="344" t="s">
        <v>1248</v>
      </c>
      <c r="D15" s="2" t="s">
        <v>1313</v>
      </c>
      <c r="E15" s="849" t="s">
        <v>1948</v>
      </c>
      <c r="F15" s="451">
        <v>535</v>
      </c>
      <c r="G15" s="452">
        <v>6.9999999999999999E-4</v>
      </c>
      <c r="H15" s="174">
        <v>1</v>
      </c>
      <c r="I15" s="453" t="s">
        <v>769</v>
      </c>
      <c r="J15" s="431">
        <v>71.533000000000001</v>
      </c>
      <c r="K15" s="69">
        <f>J15*$K$2*((100-$K$1)/100)</f>
        <v>3934.3150000000001</v>
      </c>
      <c r="L15" s="908"/>
      <c r="N15" s="497"/>
      <c r="O15" s="497"/>
    </row>
    <row r="16" spans="1:15" ht="27.95" customHeight="1">
      <c r="A16" s="1269"/>
      <c r="B16" s="1230"/>
      <c r="C16" s="344" t="s">
        <v>1314</v>
      </c>
      <c r="D16" s="2" t="s">
        <v>1315</v>
      </c>
      <c r="E16" s="849" t="s">
        <v>1949</v>
      </c>
      <c r="F16" s="455">
        <v>960</v>
      </c>
      <c r="G16" s="452">
        <v>6.9999999999999999E-4</v>
      </c>
      <c r="H16" s="174">
        <v>1</v>
      </c>
      <c r="I16" s="456" t="s">
        <v>1240</v>
      </c>
      <c r="J16" s="431">
        <v>116.64400000000002</v>
      </c>
      <c r="K16" s="69">
        <f t="shared" ref="K16:K18" si="2">J16*$K$2*((100-$K$1)/100)</f>
        <v>6415.420000000001</v>
      </c>
      <c r="L16" s="908"/>
      <c r="N16" s="501"/>
      <c r="O16" s="500"/>
    </row>
    <row r="17" spans="1:15" ht="27.95" customHeight="1">
      <c r="A17" s="1269"/>
      <c r="B17" s="1230"/>
      <c r="C17" s="343" t="s">
        <v>1316</v>
      </c>
      <c r="D17" s="842" t="s">
        <v>1317</v>
      </c>
      <c r="E17" s="849" t="s">
        <v>1950</v>
      </c>
      <c r="F17" s="455">
        <v>1120</v>
      </c>
      <c r="G17" s="452">
        <v>6.9999999999999999E-4</v>
      </c>
      <c r="H17" s="174">
        <v>1</v>
      </c>
      <c r="I17" s="456" t="s">
        <v>1240</v>
      </c>
      <c r="J17" s="431">
        <v>152.50399999999999</v>
      </c>
      <c r="K17" s="69">
        <f t="shared" si="2"/>
        <v>8387.7199999999993</v>
      </c>
      <c r="L17" s="908"/>
      <c r="N17" s="501"/>
      <c r="O17" s="500"/>
    </row>
    <row r="18" spans="1:15" ht="27.95" customHeight="1" thickBot="1">
      <c r="A18" s="1251"/>
      <c r="B18" s="1159"/>
      <c r="C18" s="458" t="s">
        <v>1318</v>
      </c>
      <c r="D18" s="253" t="s">
        <v>1319</v>
      </c>
      <c r="E18" s="853" t="s">
        <v>1951</v>
      </c>
      <c r="F18" s="909">
        <v>1350</v>
      </c>
      <c r="G18" s="460">
        <v>6.9999999999999999E-4</v>
      </c>
      <c r="H18" s="910">
        <v>1</v>
      </c>
      <c r="I18" s="911" t="s">
        <v>1240</v>
      </c>
      <c r="J18" s="461">
        <v>202.851</v>
      </c>
      <c r="K18" s="70">
        <f t="shared" si="2"/>
        <v>11156.805</v>
      </c>
      <c r="L18" s="462"/>
      <c r="N18" s="501"/>
      <c r="O18" s="500"/>
    </row>
    <row r="19" spans="1:15" ht="27.95" customHeight="1">
      <c r="A19" s="1274"/>
      <c r="B19" s="1162" t="s">
        <v>1287</v>
      </c>
      <c r="C19" s="344" t="s">
        <v>1235</v>
      </c>
      <c r="D19" s="2" t="s">
        <v>1309</v>
      </c>
      <c r="E19" s="854" t="s">
        <v>1952</v>
      </c>
      <c r="F19" s="451">
        <v>380</v>
      </c>
      <c r="G19" s="452">
        <v>6.9999999999999999E-4</v>
      </c>
      <c r="H19" s="174">
        <v>1</v>
      </c>
      <c r="I19" s="453">
        <v>15</v>
      </c>
      <c r="J19" s="431">
        <v>59.213000000000001</v>
      </c>
      <c r="K19" s="114">
        <f t="shared" si="1"/>
        <v>3256.7150000000001</v>
      </c>
      <c r="L19" s="908"/>
      <c r="N19" s="497"/>
      <c r="O19" s="497"/>
    </row>
    <row r="20" spans="1:15" ht="27.95" customHeight="1">
      <c r="A20" s="1274"/>
      <c r="B20" s="1162"/>
      <c r="C20" s="344" t="s">
        <v>1236</v>
      </c>
      <c r="D20" s="2" t="s">
        <v>1311</v>
      </c>
      <c r="E20" s="849" t="s">
        <v>1953</v>
      </c>
      <c r="F20" s="451">
        <v>430</v>
      </c>
      <c r="G20" s="452"/>
      <c r="H20" s="174">
        <v>1</v>
      </c>
      <c r="I20" s="453">
        <v>15</v>
      </c>
      <c r="J20" s="431">
        <v>73.128000000000014</v>
      </c>
      <c r="K20" s="69">
        <f t="shared" si="1"/>
        <v>4022.0400000000009</v>
      </c>
      <c r="L20" s="454"/>
      <c r="N20" s="497"/>
      <c r="O20" s="497"/>
    </row>
    <row r="21" spans="1:15" ht="27.95" customHeight="1">
      <c r="A21" s="1274"/>
      <c r="B21" s="1162"/>
      <c r="C21" s="344" t="s">
        <v>1247</v>
      </c>
      <c r="D21" s="2" t="s">
        <v>1313</v>
      </c>
      <c r="E21" s="849" t="s">
        <v>1954</v>
      </c>
      <c r="F21" s="451">
        <v>535</v>
      </c>
      <c r="G21" s="452">
        <v>1.1199999999999999E-3</v>
      </c>
      <c r="H21" s="174">
        <v>1</v>
      </c>
      <c r="I21" s="453">
        <v>10</v>
      </c>
      <c r="J21" s="431">
        <v>87.549000000000007</v>
      </c>
      <c r="K21" s="69">
        <f t="shared" si="1"/>
        <v>4815.1950000000006</v>
      </c>
      <c r="L21" s="454"/>
      <c r="N21" s="497"/>
      <c r="O21" s="497"/>
    </row>
    <row r="22" spans="1:15" ht="27.95" customHeight="1">
      <c r="A22" s="1274"/>
      <c r="B22" s="1162"/>
      <c r="C22" s="344" t="s">
        <v>1251</v>
      </c>
      <c r="D22" s="2" t="s">
        <v>1315</v>
      </c>
      <c r="E22" s="849" t="s">
        <v>1955</v>
      </c>
      <c r="F22" s="451">
        <v>840</v>
      </c>
      <c r="G22" s="452">
        <v>1.5E-3</v>
      </c>
      <c r="H22" s="174">
        <v>1</v>
      </c>
      <c r="I22" s="453">
        <v>10</v>
      </c>
      <c r="J22" s="431">
        <v>128.00700000000001</v>
      </c>
      <c r="K22" s="69">
        <f t="shared" si="1"/>
        <v>7040.3850000000002</v>
      </c>
      <c r="L22" s="454"/>
      <c r="N22" s="497"/>
      <c r="O22" s="497"/>
    </row>
    <row r="23" spans="1:15" ht="27.95" customHeight="1">
      <c r="A23" s="1250"/>
      <c r="B23" s="1133"/>
      <c r="C23" s="343" t="s">
        <v>1252</v>
      </c>
      <c r="D23" s="839" t="s">
        <v>1317</v>
      </c>
      <c r="E23" s="849" t="s">
        <v>1956</v>
      </c>
      <c r="F23" s="457">
        <v>1400</v>
      </c>
      <c r="G23" s="452">
        <v>2E-3</v>
      </c>
      <c r="H23" s="170">
        <v>1</v>
      </c>
      <c r="I23" s="463">
        <v>8</v>
      </c>
      <c r="J23" s="429">
        <v>171.32500000000002</v>
      </c>
      <c r="K23" s="69">
        <f t="shared" si="1"/>
        <v>9422.8750000000018</v>
      </c>
      <c r="L23" s="446"/>
      <c r="N23" s="497"/>
      <c r="O23" s="497"/>
    </row>
    <row r="24" spans="1:15" ht="27.95" customHeight="1" thickBot="1">
      <c r="A24" s="1269"/>
      <c r="B24" s="1134"/>
      <c r="C24" s="470" t="s">
        <v>1253</v>
      </c>
      <c r="D24" s="63" t="s">
        <v>1319</v>
      </c>
      <c r="E24" s="860" t="s">
        <v>1957</v>
      </c>
      <c r="F24" s="471">
        <v>1645</v>
      </c>
      <c r="G24" s="452">
        <v>3.5000000000000001E-3</v>
      </c>
      <c r="H24" s="364">
        <v>1</v>
      </c>
      <c r="I24" s="472">
        <v>5</v>
      </c>
      <c r="J24" s="473">
        <v>259.77600000000001</v>
      </c>
      <c r="K24" s="112">
        <f t="shared" si="1"/>
        <v>14287.68</v>
      </c>
      <c r="L24" s="464"/>
      <c r="N24" s="497"/>
      <c r="O24" s="497"/>
    </row>
    <row r="25" spans="1:15" ht="27.95" customHeight="1">
      <c r="A25" s="1305"/>
      <c r="B25" s="1303" t="s">
        <v>1320</v>
      </c>
      <c r="C25" s="481" t="s">
        <v>1390</v>
      </c>
      <c r="D25" s="838" t="s">
        <v>1391</v>
      </c>
      <c r="E25" s="875" t="s">
        <v>1958</v>
      </c>
      <c r="F25" s="466">
        <v>8200</v>
      </c>
      <c r="G25" s="568"/>
      <c r="H25" s="198">
        <v>1</v>
      </c>
      <c r="I25" s="548" t="s">
        <v>1240</v>
      </c>
      <c r="J25" s="549">
        <v>592.16300000000012</v>
      </c>
      <c r="K25" s="583">
        <f t="shared" si="1"/>
        <v>32568.965000000007</v>
      </c>
      <c r="L25" s="868"/>
      <c r="N25" s="497"/>
      <c r="O25" s="500"/>
    </row>
    <row r="26" spans="1:15" ht="27.95" customHeight="1">
      <c r="A26" s="1306"/>
      <c r="B26" s="1304"/>
      <c r="C26" s="795" t="s">
        <v>1321</v>
      </c>
      <c r="D26" s="842" t="s">
        <v>1322</v>
      </c>
      <c r="E26" s="849" t="s">
        <v>1959</v>
      </c>
      <c r="F26" s="905">
        <v>11600</v>
      </c>
      <c r="G26" s="904"/>
      <c r="H26" s="697">
        <v>1</v>
      </c>
      <c r="I26" s="870" t="s">
        <v>1240</v>
      </c>
      <c r="J26" s="867">
        <v>592.16300000000012</v>
      </c>
      <c r="K26" s="751">
        <f t="shared" si="1"/>
        <v>32568.965000000007</v>
      </c>
      <c r="L26" s="869"/>
      <c r="N26" s="501"/>
      <c r="O26" s="500"/>
    </row>
    <row r="27" spans="1:15" ht="27.95" customHeight="1">
      <c r="A27" s="1306"/>
      <c r="B27" s="1304"/>
      <c r="C27" s="795" t="s">
        <v>1323</v>
      </c>
      <c r="D27" s="842" t="s">
        <v>1324</v>
      </c>
      <c r="E27" s="849" t="s">
        <v>1960</v>
      </c>
      <c r="F27" s="905">
        <v>15600</v>
      </c>
      <c r="G27" s="904"/>
      <c r="H27" s="697">
        <v>1</v>
      </c>
      <c r="I27" s="870" t="s">
        <v>1240</v>
      </c>
      <c r="J27" s="867">
        <v>669.87800000000004</v>
      </c>
      <c r="K27" s="751">
        <f t="shared" si="1"/>
        <v>36843.29</v>
      </c>
      <c r="L27" s="869"/>
      <c r="N27" s="497"/>
      <c r="O27" s="500"/>
    </row>
    <row r="28" spans="1:15" ht="27.95" customHeight="1">
      <c r="A28" s="1306"/>
      <c r="B28" s="1304"/>
      <c r="C28" s="795" t="s">
        <v>1325</v>
      </c>
      <c r="D28" s="842" t="s">
        <v>1326</v>
      </c>
      <c r="E28" s="849" t="s">
        <v>1961</v>
      </c>
      <c r="F28" s="905">
        <v>19800</v>
      </c>
      <c r="G28" s="904"/>
      <c r="H28" s="697">
        <v>1</v>
      </c>
      <c r="I28" s="870" t="s">
        <v>1240</v>
      </c>
      <c r="J28" s="867">
        <v>867.87800000000004</v>
      </c>
      <c r="K28" s="751">
        <f t="shared" si="1"/>
        <v>47733.29</v>
      </c>
      <c r="L28" s="869"/>
      <c r="N28" s="497"/>
      <c r="O28" s="500"/>
    </row>
    <row r="29" spans="1:15" ht="27.95" customHeight="1">
      <c r="A29" s="1306"/>
      <c r="B29" s="1304"/>
      <c r="C29" s="795" t="s">
        <v>1327</v>
      </c>
      <c r="D29" s="842" t="s">
        <v>1328</v>
      </c>
      <c r="E29" s="849" t="s">
        <v>1962</v>
      </c>
      <c r="F29" s="905">
        <v>34800</v>
      </c>
      <c r="G29" s="904"/>
      <c r="H29" s="697">
        <v>1</v>
      </c>
      <c r="I29" s="870" t="s">
        <v>1240</v>
      </c>
      <c r="J29" s="867">
        <v>1202.883</v>
      </c>
      <c r="K29" s="751">
        <f t="shared" si="1"/>
        <v>66158.565000000002</v>
      </c>
      <c r="L29" s="869"/>
      <c r="N29" s="501"/>
      <c r="O29" s="500"/>
    </row>
    <row r="30" spans="1:15" ht="27.95" customHeight="1">
      <c r="A30" s="1306"/>
      <c r="B30" s="1304"/>
      <c r="C30" s="795" t="s">
        <v>1329</v>
      </c>
      <c r="D30" s="842" t="s">
        <v>1330</v>
      </c>
      <c r="E30" s="849" t="s">
        <v>1963</v>
      </c>
      <c r="F30" s="905">
        <v>52400</v>
      </c>
      <c r="G30" s="904"/>
      <c r="H30" s="697">
        <v>1</v>
      </c>
      <c r="I30" s="870" t="s">
        <v>1240</v>
      </c>
      <c r="J30" s="867">
        <v>1696.9700000000003</v>
      </c>
      <c r="K30" s="751">
        <f t="shared" si="1"/>
        <v>93333.35000000002</v>
      </c>
      <c r="L30" s="869"/>
      <c r="N30" s="501" t="s">
        <v>1350</v>
      </c>
      <c r="O30" s="500"/>
    </row>
    <row r="31" spans="1:15" ht="27.95" customHeight="1">
      <c r="A31" s="1306"/>
      <c r="B31" s="1304"/>
      <c r="C31" s="903" t="s">
        <v>1331</v>
      </c>
      <c r="D31" s="842" t="s">
        <v>1332</v>
      </c>
      <c r="E31" s="849" t="s">
        <v>1964</v>
      </c>
      <c r="F31" s="905">
        <v>78600</v>
      </c>
      <c r="G31" s="904"/>
      <c r="H31" s="865">
        <v>1</v>
      </c>
      <c r="I31" s="866" t="s">
        <v>1240</v>
      </c>
      <c r="J31" s="867">
        <v>2087.8000000000002</v>
      </c>
      <c r="K31" s="751">
        <f t="shared" si="1"/>
        <v>114829.00000000001</v>
      </c>
      <c r="L31" s="869"/>
      <c r="N31" s="501" t="s">
        <v>1350</v>
      </c>
      <c r="O31" s="500"/>
    </row>
    <row r="32" spans="1:15" ht="27.95" customHeight="1">
      <c r="A32" s="1306"/>
      <c r="B32" s="1304"/>
      <c r="C32" s="795" t="s">
        <v>1333</v>
      </c>
      <c r="D32" s="842" t="s">
        <v>1334</v>
      </c>
      <c r="E32" s="849" t="s">
        <v>1965</v>
      </c>
      <c r="F32" s="905">
        <v>173000</v>
      </c>
      <c r="G32" s="904"/>
      <c r="H32" s="697">
        <v>1</v>
      </c>
      <c r="I32" s="870" t="s">
        <v>1240</v>
      </c>
      <c r="J32" s="867">
        <v>4040.0690000000004</v>
      </c>
      <c r="K32" s="751">
        <f t="shared" si="1"/>
        <v>222203.79500000001</v>
      </c>
      <c r="L32" s="869"/>
      <c r="N32" s="501" t="s">
        <v>1350</v>
      </c>
      <c r="O32" s="500"/>
    </row>
    <row r="33" spans="1:15" s="873" customFormat="1" ht="27.95" customHeight="1" thickBot="1">
      <c r="A33" s="1306"/>
      <c r="B33" s="1304"/>
      <c r="C33" s="843" t="s">
        <v>1940</v>
      </c>
      <c r="D33" s="844" t="s">
        <v>1941</v>
      </c>
      <c r="E33" s="860" t="s">
        <v>1942</v>
      </c>
      <c r="F33" s="900">
        <v>254000</v>
      </c>
      <c r="G33" s="861"/>
      <c r="H33" s="793">
        <v>1</v>
      </c>
      <c r="I33" s="862" t="s">
        <v>1240</v>
      </c>
      <c r="J33" s="901">
        <v>12162.623000000001</v>
      </c>
      <c r="K33" s="902">
        <f t="shared" si="1"/>
        <v>668944.26500000013</v>
      </c>
      <c r="L33" s="897"/>
      <c r="N33" s="501" t="s">
        <v>1350</v>
      </c>
      <c r="O33" s="500"/>
    </row>
    <row r="34" spans="1:15" ht="27.95" customHeight="1" thickBot="1">
      <c r="A34" s="1063" t="s">
        <v>1335</v>
      </c>
      <c r="B34" s="1064"/>
      <c r="C34" s="1064"/>
      <c r="D34" s="1064"/>
      <c r="E34" s="1064"/>
      <c r="F34" s="1064"/>
      <c r="G34" s="1064"/>
      <c r="H34" s="1064"/>
      <c r="I34" s="1064"/>
      <c r="J34" s="1064"/>
      <c r="K34" s="1270"/>
      <c r="L34" s="907"/>
      <c r="N34" s="497"/>
      <c r="O34" s="497"/>
    </row>
    <row r="35" spans="1:15" ht="27.95" customHeight="1">
      <c r="A35" s="1271"/>
      <c r="B35" s="1278" t="s">
        <v>1392</v>
      </c>
      <c r="C35" s="367" t="s">
        <v>1143</v>
      </c>
      <c r="D35" s="838" t="s">
        <v>1309</v>
      </c>
      <c r="E35" s="875" t="s">
        <v>1966</v>
      </c>
      <c r="F35" s="466">
        <v>870</v>
      </c>
      <c r="G35" s="467">
        <v>1.1999999999999999E-3</v>
      </c>
      <c r="H35" s="169">
        <v>1</v>
      </c>
      <c r="I35" s="468">
        <v>10</v>
      </c>
      <c r="J35" s="315">
        <v>179.99300000000002</v>
      </c>
      <c r="K35" s="68">
        <f t="shared" si="1"/>
        <v>9899.6150000000016</v>
      </c>
      <c r="L35" s="442"/>
      <c r="N35" s="497"/>
      <c r="O35" s="497"/>
    </row>
    <row r="36" spans="1:15" ht="27.95" customHeight="1">
      <c r="A36" s="1272"/>
      <c r="B36" s="1279"/>
      <c r="C36" s="412" t="s">
        <v>1144</v>
      </c>
      <c r="D36" s="2" t="s">
        <v>1311</v>
      </c>
      <c r="E36" s="849" t="s">
        <v>1967</v>
      </c>
      <c r="F36" s="457">
        <v>900</v>
      </c>
      <c r="G36" s="469">
        <v>1.1999999999999999E-3</v>
      </c>
      <c r="H36" s="170">
        <v>1</v>
      </c>
      <c r="I36" s="463">
        <v>10</v>
      </c>
      <c r="J36" s="808">
        <v>201.70700000000002</v>
      </c>
      <c r="K36" s="69">
        <f t="shared" si="1"/>
        <v>11093.885000000002</v>
      </c>
      <c r="L36" s="446"/>
      <c r="N36" s="497"/>
      <c r="O36" s="497"/>
    </row>
    <row r="37" spans="1:15" ht="31.9" customHeight="1" thickBot="1">
      <c r="A37" s="1272"/>
      <c r="B37" s="1280"/>
      <c r="C37" s="458" t="s">
        <v>1249</v>
      </c>
      <c r="D37" s="915" t="s">
        <v>1313</v>
      </c>
      <c r="E37" s="906" t="s">
        <v>1968</v>
      </c>
      <c r="F37" s="459">
        <v>1034</v>
      </c>
      <c r="G37" s="474">
        <v>1.1999999999999999E-3</v>
      </c>
      <c r="H37" s="194">
        <v>1</v>
      </c>
      <c r="I37" s="448" t="s">
        <v>1250</v>
      </c>
      <c r="J37" s="430">
        <v>297.79200000000003</v>
      </c>
      <c r="K37" s="70">
        <f t="shared" si="1"/>
        <v>16378.560000000001</v>
      </c>
      <c r="L37" s="449"/>
      <c r="N37" s="497"/>
      <c r="O37" s="497"/>
    </row>
    <row r="38" spans="1:15" ht="31.9" customHeight="1">
      <c r="A38" s="1272"/>
      <c r="B38" s="1278" t="s">
        <v>1393</v>
      </c>
      <c r="C38" s="367" t="s">
        <v>1395</v>
      </c>
      <c r="D38" s="838" t="s">
        <v>1309</v>
      </c>
      <c r="E38" s="875" t="s">
        <v>1966</v>
      </c>
      <c r="F38" s="539">
        <v>870</v>
      </c>
      <c r="G38" s="546"/>
      <c r="H38" s="169">
        <v>1</v>
      </c>
      <c r="I38" s="543">
        <v>10</v>
      </c>
      <c r="J38" s="307">
        <v>179.99300000000002</v>
      </c>
      <c r="K38" s="391">
        <f t="shared" si="1"/>
        <v>9899.6150000000016</v>
      </c>
      <c r="L38" s="442"/>
      <c r="N38" s="497"/>
      <c r="O38" s="497"/>
    </row>
    <row r="39" spans="1:15" ht="31.9" customHeight="1">
      <c r="A39" s="1272"/>
      <c r="B39" s="1279"/>
      <c r="C39" s="412" t="s">
        <v>1396</v>
      </c>
      <c r="D39" s="2" t="s">
        <v>1311</v>
      </c>
      <c r="E39" s="849" t="s">
        <v>1967</v>
      </c>
      <c r="F39" s="540">
        <v>900</v>
      </c>
      <c r="G39" s="538"/>
      <c r="H39" s="170">
        <v>1</v>
      </c>
      <c r="I39" s="544">
        <v>10</v>
      </c>
      <c r="J39" s="308">
        <v>201.70700000000002</v>
      </c>
      <c r="K39" s="112">
        <f t="shared" si="1"/>
        <v>11093.885000000002</v>
      </c>
      <c r="L39" s="446"/>
      <c r="N39" s="497"/>
      <c r="O39" s="497"/>
    </row>
    <row r="40" spans="1:15" ht="31.9" customHeight="1" thickBot="1">
      <c r="A40" s="1272"/>
      <c r="B40" s="1280"/>
      <c r="C40" s="541" t="s">
        <v>1397</v>
      </c>
      <c r="D40" s="915" t="s">
        <v>1313</v>
      </c>
      <c r="E40" s="906" t="s">
        <v>1968</v>
      </c>
      <c r="F40" s="542">
        <v>1034</v>
      </c>
      <c r="G40" s="547"/>
      <c r="H40" s="171">
        <v>1</v>
      </c>
      <c r="I40" s="545" t="s">
        <v>1250</v>
      </c>
      <c r="J40" s="309">
        <v>297.79200000000003</v>
      </c>
      <c r="K40" s="70">
        <f t="shared" si="1"/>
        <v>16378.560000000001</v>
      </c>
      <c r="L40" s="449"/>
      <c r="N40" s="497"/>
      <c r="O40" s="497"/>
    </row>
    <row r="41" spans="1:15" ht="31.9" customHeight="1">
      <c r="A41" s="1272"/>
      <c r="B41" s="1278" t="s">
        <v>1394</v>
      </c>
      <c r="C41" s="367" t="s">
        <v>1284</v>
      </c>
      <c r="D41" s="838" t="s">
        <v>1315</v>
      </c>
      <c r="E41" s="854" t="s">
        <v>1969</v>
      </c>
      <c r="F41" s="466">
        <v>1625</v>
      </c>
      <c r="G41" s="467"/>
      <c r="H41" s="169">
        <v>1</v>
      </c>
      <c r="I41" s="468" t="s">
        <v>1240</v>
      </c>
      <c r="J41" s="315">
        <v>512.12700000000007</v>
      </c>
      <c r="K41" s="68">
        <f t="shared" si="1"/>
        <v>28166.985000000004</v>
      </c>
      <c r="L41" s="442"/>
      <c r="N41" s="501" t="s">
        <v>1350</v>
      </c>
      <c r="O41" s="500" t="s">
        <v>1354</v>
      </c>
    </row>
    <row r="42" spans="1:15" ht="31.9" customHeight="1">
      <c r="A42" s="1272"/>
      <c r="B42" s="1279"/>
      <c r="C42" s="412" t="s">
        <v>1285</v>
      </c>
      <c r="D42" s="839" t="s">
        <v>1317</v>
      </c>
      <c r="E42" s="849" t="s">
        <v>1970</v>
      </c>
      <c r="F42" s="457">
        <v>2475</v>
      </c>
      <c r="G42" s="469"/>
      <c r="H42" s="170">
        <v>1</v>
      </c>
      <c r="I42" s="463" t="s">
        <v>1240</v>
      </c>
      <c r="J42" s="808">
        <v>591.59100000000001</v>
      </c>
      <c r="K42" s="69">
        <f t="shared" si="1"/>
        <v>32537.505000000001</v>
      </c>
      <c r="L42" s="446"/>
      <c r="N42" s="501" t="s">
        <v>1350</v>
      </c>
      <c r="O42" s="500" t="s">
        <v>1354</v>
      </c>
    </row>
    <row r="43" spans="1:15" ht="31.9" customHeight="1" thickBot="1">
      <c r="A43" s="1273"/>
      <c r="B43" s="1279"/>
      <c r="C43" s="912" t="s">
        <v>1286</v>
      </c>
      <c r="D43" s="844" t="s">
        <v>1319</v>
      </c>
      <c r="E43" s="860" t="s">
        <v>1971</v>
      </c>
      <c r="F43" s="845">
        <v>2970</v>
      </c>
      <c r="G43" s="846"/>
      <c r="H43" s="913">
        <v>1</v>
      </c>
      <c r="I43" s="914" t="s">
        <v>1240</v>
      </c>
      <c r="J43" s="847">
        <v>650.49600000000009</v>
      </c>
      <c r="K43" s="112">
        <f t="shared" si="1"/>
        <v>35777.280000000006</v>
      </c>
      <c r="L43" s="449"/>
      <c r="N43" s="501" t="s">
        <v>1350</v>
      </c>
      <c r="O43" s="500" t="s">
        <v>1354</v>
      </c>
    </row>
    <row r="44" spans="1:15" ht="27.95" customHeight="1" thickBot="1">
      <c r="A44" s="1063" t="s">
        <v>1336</v>
      </c>
      <c r="B44" s="1064"/>
      <c r="C44" s="1064"/>
      <c r="D44" s="1064"/>
      <c r="E44" s="1064"/>
      <c r="F44" s="1064"/>
      <c r="G44" s="1064"/>
      <c r="H44" s="1064"/>
      <c r="I44" s="1064"/>
      <c r="J44" s="1064"/>
      <c r="K44" s="1270"/>
      <c r="L44" s="475"/>
      <c r="N44" s="497"/>
      <c r="O44" s="497"/>
    </row>
    <row r="45" spans="1:15" ht="27.95" customHeight="1">
      <c r="A45" s="1274"/>
      <c r="B45" s="1275" t="s">
        <v>1877</v>
      </c>
      <c r="C45" s="344" t="s">
        <v>1237</v>
      </c>
      <c r="D45" s="2" t="s">
        <v>1309</v>
      </c>
      <c r="E45" s="451">
        <v>25</v>
      </c>
      <c r="F45" s="451">
        <v>1250</v>
      </c>
      <c r="G45" s="452"/>
      <c r="H45" s="174">
        <v>1</v>
      </c>
      <c r="I45" s="453" t="s">
        <v>1240</v>
      </c>
      <c r="J45" s="810">
        <v>239.14000000000004</v>
      </c>
      <c r="K45" s="69">
        <f t="shared" ref="K45:K53" si="3">J45*$K$2*((100-$K$1)/100)</f>
        <v>13152.700000000003</v>
      </c>
      <c r="L45" s="454"/>
      <c r="N45" s="497"/>
      <c r="O45" s="497"/>
    </row>
    <row r="46" spans="1:15" ht="27.95" customHeight="1">
      <c r="A46" s="1250"/>
      <c r="B46" s="1275"/>
      <c r="C46" s="343" t="s">
        <v>1238</v>
      </c>
      <c r="D46" s="2" t="s">
        <v>1311</v>
      </c>
      <c r="E46" s="457">
        <v>25</v>
      </c>
      <c r="F46" s="457">
        <v>1340</v>
      </c>
      <c r="G46" s="452"/>
      <c r="H46" s="170">
        <v>1</v>
      </c>
      <c r="I46" s="463" t="s">
        <v>1240</v>
      </c>
      <c r="J46" s="810">
        <v>264.62700000000001</v>
      </c>
      <c r="K46" s="69">
        <f t="shared" si="3"/>
        <v>14554.485000000001</v>
      </c>
      <c r="L46" s="446"/>
      <c r="N46" s="497"/>
      <c r="O46" s="497"/>
    </row>
    <row r="47" spans="1:15" ht="24" customHeight="1" thickBot="1">
      <c r="A47" s="1269"/>
      <c r="B47" s="1275"/>
      <c r="C47" s="470" t="s">
        <v>1239</v>
      </c>
      <c r="D47" s="483" t="s">
        <v>1313</v>
      </c>
      <c r="E47" s="471">
        <v>25</v>
      </c>
      <c r="F47" s="471">
        <v>1569</v>
      </c>
      <c r="G47" s="452"/>
      <c r="H47" s="364">
        <v>1</v>
      </c>
      <c r="I47" s="472" t="s">
        <v>1240</v>
      </c>
      <c r="J47" s="810">
        <v>369.32500000000005</v>
      </c>
      <c r="K47" s="112">
        <f t="shared" si="3"/>
        <v>20312.875000000004</v>
      </c>
      <c r="L47" s="464"/>
      <c r="N47" s="497"/>
      <c r="O47" s="497"/>
    </row>
    <row r="48" spans="1:15" ht="24" customHeight="1">
      <c r="A48" s="1249"/>
      <c r="B48" s="1276" t="s">
        <v>1878</v>
      </c>
      <c r="C48" s="365" t="s">
        <v>1241</v>
      </c>
      <c r="D48" s="838" t="s">
        <v>1309</v>
      </c>
      <c r="E48" s="466">
        <v>25</v>
      </c>
      <c r="F48" s="466">
        <v>1250</v>
      </c>
      <c r="G48" s="476"/>
      <c r="H48" s="169">
        <v>1</v>
      </c>
      <c r="I48" s="468" t="s">
        <v>1240</v>
      </c>
      <c r="J48" s="811">
        <v>239.20600000000002</v>
      </c>
      <c r="K48" s="68">
        <f t="shared" si="3"/>
        <v>13156.330000000002</v>
      </c>
      <c r="L48" s="442"/>
      <c r="N48" s="497"/>
      <c r="O48" s="497"/>
    </row>
    <row r="49" spans="1:15" ht="24" customHeight="1">
      <c r="A49" s="1250"/>
      <c r="B49" s="1275"/>
      <c r="C49" s="343" t="s">
        <v>1242</v>
      </c>
      <c r="D49" s="2" t="s">
        <v>1311</v>
      </c>
      <c r="E49" s="457">
        <v>25</v>
      </c>
      <c r="F49" s="457">
        <v>1330</v>
      </c>
      <c r="G49" s="452"/>
      <c r="H49" s="170">
        <v>1</v>
      </c>
      <c r="I49" s="463" t="s">
        <v>1240</v>
      </c>
      <c r="J49" s="812">
        <v>274.83500000000004</v>
      </c>
      <c r="K49" s="69">
        <f t="shared" si="3"/>
        <v>15115.925000000003</v>
      </c>
      <c r="L49" s="446"/>
      <c r="N49" s="497"/>
      <c r="O49" s="497"/>
    </row>
    <row r="50" spans="1:15" ht="24" customHeight="1" thickBot="1">
      <c r="A50" s="1251"/>
      <c r="B50" s="1277"/>
      <c r="C50" s="458" t="s">
        <v>1243</v>
      </c>
      <c r="D50" s="915" t="s">
        <v>1313</v>
      </c>
      <c r="E50" s="459">
        <v>25</v>
      </c>
      <c r="F50" s="459">
        <v>1569</v>
      </c>
      <c r="G50" s="460"/>
      <c r="H50" s="194">
        <v>1</v>
      </c>
      <c r="I50" s="448" t="s">
        <v>1240</v>
      </c>
      <c r="J50" s="813">
        <v>385.34100000000001</v>
      </c>
      <c r="K50" s="70">
        <f t="shared" si="3"/>
        <v>21193.755000000001</v>
      </c>
      <c r="L50" s="449"/>
      <c r="N50" s="497"/>
      <c r="O50" s="497"/>
    </row>
    <row r="51" spans="1:15" ht="24" customHeight="1">
      <c r="A51" s="1274"/>
      <c r="B51" s="1275" t="s">
        <v>1879</v>
      </c>
      <c r="C51" s="344" t="s">
        <v>1244</v>
      </c>
      <c r="D51" s="2" t="s">
        <v>1309</v>
      </c>
      <c r="E51" s="451">
        <v>25</v>
      </c>
      <c r="F51" s="451">
        <v>1115</v>
      </c>
      <c r="G51" s="452"/>
      <c r="H51" s="174">
        <v>1</v>
      </c>
      <c r="I51" s="453" t="s">
        <v>1240</v>
      </c>
      <c r="J51" s="811">
        <v>191.04800000000003</v>
      </c>
      <c r="K51" s="114">
        <f t="shared" si="3"/>
        <v>10507.640000000001</v>
      </c>
      <c r="L51" s="454"/>
      <c r="N51" s="497"/>
      <c r="O51" s="497"/>
    </row>
    <row r="52" spans="1:15" ht="24" customHeight="1">
      <c r="A52" s="1250"/>
      <c r="B52" s="1275"/>
      <c r="C52" s="343" t="s">
        <v>1245</v>
      </c>
      <c r="D52" s="2" t="s">
        <v>1311</v>
      </c>
      <c r="E52" s="457">
        <v>25</v>
      </c>
      <c r="F52" s="457">
        <v>1225</v>
      </c>
      <c r="G52" s="452"/>
      <c r="H52" s="170">
        <v>1</v>
      </c>
      <c r="I52" s="463" t="s">
        <v>1240</v>
      </c>
      <c r="J52" s="810">
        <v>218.70200000000003</v>
      </c>
      <c r="K52" s="69">
        <f t="shared" si="3"/>
        <v>12028.61</v>
      </c>
      <c r="L52" s="446"/>
      <c r="N52" s="497"/>
      <c r="O52" s="497"/>
    </row>
    <row r="53" spans="1:15" ht="23.65" customHeight="1" thickBot="1">
      <c r="A53" s="1251"/>
      <c r="B53" s="1277"/>
      <c r="C53" s="458" t="s">
        <v>1246</v>
      </c>
      <c r="D53" s="2" t="s">
        <v>1313</v>
      </c>
      <c r="E53" s="459">
        <v>25</v>
      </c>
      <c r="F53" s="459">
        <v>1484</v>
      </c>
      <c r="G53" s="460"/>
      <c r="H53" s="194">
        <v>1</v>
      </c>
      <c r="I53" s="448" t="s">
        <v>1240</v>
      </c>
      <c r="J53" s="810">
        <v>321.77200000000005</v>
      </c>
      <c r="K53" s="69">
        <f t="shared" si="3"/>
        <v>17697.460000000003</v>
      </c>
      <c r="L53" s="449"/>
      <c r="N53" s="497"/>
      <c r="O53" s="497"/>
    </row>
    <row r="54" spans="1:15" ht="21.75" thickBot="1">
      <c r="A54" s="1063" t="s">
        <v>1337</v>
      </c>
      <c r="B54" s="1064"/>
      <c r="C54" s="1064"/>
      <c r="D54" s="1064"/>
      <c r="E54" s="1064"/>
      <c r="F54" s="1064"/>
      <c r="G54" s="1064"/>
      <c r="H54" s="1064"/>
      <c r="I54" s="1064"/>
      <c r="J54" s="1064"/>
      <c r="K54" s="1064"/>
      <c r="L54" s="450"/>
      <c r="N54" s="497"/>
      <c r="O54" s="497"/>
    </row>
    <row r="55" spans="1:15" ht="27.95" customHeight="1">
      <c r="A55" s="1249"/>
      <c r="B55" s="1132" t="s">
        <v>1288</v>
      </c>
      <c r="C55" s="367" t="s">
        <v>1289</v>
      </c>
      <c r="D55" s="838" t="s">
        <v>4</v>
      </c>
      <c r="E55" s="875" t="s">
        <v>1882</v>
      </c>
      <c r="F55" s="477">
        <v>388</v>
      </c>
      <c r="G55" s="467"/>
      <c r="H55" s="169">
        <v>1</v>
      </c>
      <c r="I55" s="468" t="s">
        <v>1240</v>
      </c>
      <c r="J55" s="315">
        <v>246.00399999999999</v>
      </c>
      <c r="K55" s="68">
        <f>J55*$K$2*((100-$K$1)/100)</f>
        <v>13530.22</v>
      </c>
      <c r="L55" s="868"/>
      <c r="N55" s="501" t="s">
        <v>1350</v>
      </c>
      <c r="O55" s="500"/>
    </row>
    <row r="56" spans="1:15" ht="27.95" customHeight="1">
      <c r="A56" s="1250"/>
      <c r="B56" s="1257"/>
      <c r="C56" s="795" t="s">
        <v>1290</v>
      </c>
      <c r="D56" s="842" t="s">
        <v>6</v>
      </c>
      <c r="E56" s="849" t="s">
        <v>1884</v>
      </c>
      <c r="F56" s="863">
        <v>428</v>
      </c>
      <c r="G56" s="864"/>
      <c r="H56" s="697">
        <v>1</v>
      </c>
      <c r="I56" s="870" t="s">
        <v>1240</v>
      </c>
      <c r="J56" s="808">
        <v>252.35100000000003</v>
      </c>
      <c r="K56" s="69">
        <f>J56*$K$2*((100-$K$1)/100)</f>
        <v>13879.305000000002</v>
      </c>
      <c r="L56" s="869"/>
      <c r="N56" s="501" t="s">
        <v>1350</v>
      </c>
      <c r="O56" s="500"/>
    </row>
    <row r="57" spans="1:15" ht="27.95" customHeight="1">
      <c r="A57" s="1269"/>
      <c r="B57" s="1230"/>
      <c r="C57" s="795" t="s">
        <v>1881</v>
      </c>
      <c r="D57" s="842" t="s">
        <v>4</v>
      </c>
      <c r="E57" s="849" t="s">
        <v>1882</v>
      </c>
      <c r="F57" s="850">
        <v>388</v>
      </c>
      <c r="G57" s="851"/>
      <c r="H57" s="697">
        <v>1</v>
      </c>
      <c r="I57" s="852" t="s">
        <v>1240</v>
      </c>
      <c r="J57" s="847">
        <v>266.07900000000001</v>
      </c>
      <c r="K57" s="751">
        <f t="shared" ref="K57:K97" si="4">J57*$K$2*((100-$K$1)/100)</f>
        <v>14634.345000000001</v>
      </c>
      <c r="L57" s="848"/>
      <c r="N57" s="501" t="s">
        <v>1350</v>
      </c>
      <c r="O57" s="500"/>
    </row>
    <row r="58" spans="1:15" ht="27.95" customHeight="1" thickBot="1">
      <c r="A58" s="1251"/>
      <c r="B58" s="1159"/>
      <c r="C58" s="432" t="s">
        <v>1883</v>
      </c>
      <c r="D58" s="253" t="s">
        <v>6</v>
      </c>
      <c r="E58" s="853" t="s">
        <v>1884</v>
      </c>
      <c r="F58" s="857">
        <v>428</v>
      </c>
      <c r="G58" s="858"/>
      <c r="H58" s="171">
        <v>1</v>
      </c>
      <c r="I58" s="871" t="s">
        <v>1240</v>
      </c>
      <c r="J58" s="430">
        <v>273.74600000000004</v>
      </c>
      <c r="K58" s="551">
        <f t="shared" si="4"/>
        <v>15056.030000000002</v>
      </c>
      <c r="L58" s="449"/>
      <c r="N58" s="501" t="s">
        <v>1350</v>
      </c>
      <c r="O58" s="497"/>
    </row>
    <row r="59" spans="1:15" ht="27.95" customHeight="1">
      <c r="A59" s="1249"/>
      <c r="B59" s="1132" t="s">
        <v>1291</v>
      </c>
      <c r="C59" s="367" t="s">
        <v>1292</v>
      </c>
      <c r="D59" s="838" t="s">
        <v>4</v>
      </c>
      <c r="E59" s="875" t="s">
        <v>1884</v>
      </c>
      <c r="F59" s="477">
        <v>388</v>
      </c>
      <c r="G59" s="467"/>
      <c r="H59" s="198">
        <v>1</v>
      </c>
      <c r="I59" s="441" t="s">
        <v>1240</v>
      </c>
      <c r="J59" s="549">
        <v>246.00399999999999</v>
      </c>
      <c r="K59" s="583">
        <f t="shared" si="4"/>
        <v>13530.22</v>
      </c>
      <c r="L59" s="868"/>
      <c r="N59" s="501" t="s">
        <v>1350</v>
      </c>
      <c r="O59" s="500"/>
    </row>
    <row r="60" spans="1:15" ht="27.95" customHeight="1">
      <c r="A60" s="1250"/>
      <c r="B60" s="1257"/>
      <c r="C60" s="795" t="s">
        <v>1293</v>
      </c>
      <c r="D60" s="842" t="s">
        <v>6</v>
      </c>
      <c r="E60" s="849" t="s">
        <v>1887</v>
      </c>
      <c r="F60" s="863">
        <v>428</v>
      </c>
      <c r="G60" s="864"/>
      <c r="H60" s="865">
        <v>1</v>
      </c>
      <c r="I60" s="866" t="s">
        <v>1240</v>
      </c>
      <c r="J60" s="867">
        <v>252.35100000000003</v>
      </c>
      <c r="K60" s="751">
        <f t="shared" si="4"/>
        <v>13879.305000000002</v>
      </c>
      <c r="L60" s="869"/>
      <c r="N60" s="501" t="s">
        <v>1350</v>
      </c>
      <c r="O60" s="500"/>
    </row>
    <row r="61" spans="1:15" ht="27.95" customHeight="1">
      <c r="A61" s="1250"/>
      <c r="B61" s="1257"/>
      <c r="C61" s="795" t="s">
        <v>1294</v>
      </c>
      <c r="D61" s="842" t="s">
        <v>8</v>
      </c>
      <c r="E61" s="849" t="s">
        <v>1889</v>
      </c>
      <c r="F61" s="863">
        <v>728</v>
      </c>
      <c r="G61" s="864"/>
      <c r="H61" s="865">
        <v>1</v>
      </c>
      <c r="I61" s="866" t="s">
        <v>1240</v>
      </c>
      <c r="J61" s="867">
        <v>268.45500000000004</v>
      </c>
      <c r="K61" s="751">
        <f t="shared" si="4"/>
        <v>14765.025000000001</v>
      </c>
      <c r="L61" s="869"/>
      <c r="N61" s="501" t="s">
        <v>1350</v>
      </c>
      <c r="O61" s="500"/>
    </row>
    <row r="62" spans="1:15" ht="27.95" customHeight="1">
      <c r="A62" s="1250"/>
      <c r="B62" s="1257"/>
      <c r="C62" s="795" t="s">
        <v>1295</v>
      </c>
      <c r="D62" s="842" t="s">
        <v>10</v>
      </c>
      <c r="E62" s="849" t="s">
        <v>1891</v>
      </c>
      <c r="F62" s="863">
        <v>898</v>
      </c>
      <c r="G62" s="864"/>
      <c r="H62" s="865">
        <v>1</v>
      </c>
      <c r="I62" s="866" t="s">
        <v>1240</v>
      </c>
      <c r="J62" s="867">
        <v>333.64100000000002</v>
      </c>
      <c r="K62" s="751">
        <f t="shared" si="4"/>
        <v>18350.255000000001</v>
      </c>
      <c r="L62" s="869"/>
      <c r="N62" s="501" t="s">
        <v>1350</v>
      </c>
      <c r="O62" s="500"/>
    </row>
    <row r="63" spans="1:15" ht="27.95" customHeight="1">
      <c r="A63" s="1250"/>
      <c r="B63" s="1257"/>
      <c r="C63" s="795" t="s">
        <v>1885</v>
      </c>
      <c r="D63" s="842" t="s">
        <v>4</v>
      </c>
      <c r="E63" s="849" t="s">
        <v>1884</v>
      </c>
      <c r="F63" s="850">
        <v>388</v>
      </c>
      <c r="G63" s="851"/>
      <c r="H63" s="697">
        <v>1</v>
      </c>
      <c r="I63" s="856" t="s">
        <v>1240</v>
      </c>
      <c r="J63" s="867">
        <v>268.15800000000002</v>
      </c>
      <c r="K63" s="751">
        <f t="shared" si="4"/>
        <v>14748.69</v>
      </c>
      <c r="L63" s="869"/>
      <c r="N63" s="501" t="s">
        <v>1350</v>
      </c>
      <c r="O63" s="500"/>
    </row>
    <row r="64" spans="1:15" ht="27.95" customHeight="1">
      <c r="A64" s="1250"/>
      <c r="B64" s="1257"/>
      <c r="C64" s="795" t="s">
        <v>1886</v>
      </c>
      <c r="D64" s="842" t="s">
        <v>6</v>
      </c>
      <c r="E64" s="849" t="s">
        <v>1887</v>
      </c>
      <c r="F64" s="850">
        <v>428</v>
      </c>
      <c r="G64" s="851"/>
      <c r="H64" s="697">
        <v>1</v>
      </c>
      <c r="I64" s="856" t="s">
        <v>1240</v>
      </c>
      <c r="J64" s="867">
        <v>273.74600000000004</v>
      </c>
      <c r="K64" s="751">
        <f t="shared" si="4"/>
        <v>15056.030000000002</v>
      </c>
      <c r="L64" s="869"/>
      <c r="N64" s="501" t="s">
        <v>1350</v>
      </c>
      <c r="O64" s="500"/>
    </row>
    <row r="65" spans="1:15" ht="27.95" customHeight="1">
      <c r="A65" s="1250"/>
      <c r="B65" s="1257"/>
      <c r="C65" s="795" t="s">
        <v>1888</v>
      </c>
      <c r="D65" s="842" t="s">
        <v>8</v>
      </c>
      <c r="E65" s="849" t="s">
        <v>1889</v>
      </c>
      <c r="F65" s="850">
        <v>728</v>
      </c>
      <c r="G65" s="851"/>
      <c r="H65" s="697">
        <v>1</v>
      </c>
      <c r="I65" s="856" t="s">
        <v>1240</v>
      </c>
      <c r="J65" s="867">
        <v>296.38400000000001</v>
      </c>
      <c r="K65" s="751">
        <f t="shared" si="4"/>
        <v>16301.12</v>
      </c>
      <c r="L65" s="869"/>
      <c r="N65" s="501" t="s">
        <v>1350</v>
      </c>
      <c r="O65" s="500"/>
    </row>
    <row r="66" spans="1:15" ht="27.95" customHeight="1" thickBot="1">
      <c r="A66" s="1251"/>
      <c r="B66" s="1159"/>
      <c r="C66" s="432" t="s">
        <v>1890</v>
      </c>
      <c r="D66" s="253" t="s">
        <v>10</v>
      </c>
      <c r="E66" s="849" t="s">
        <v>1891</v>
      </c>
      <c r="F66" s="857">
        <v>898</v>
      </c>
      <c r="G66" s="858"/>
      <c r="H66" s="171">
        <v>1</v>
      </c>
      <c r="I66" s="859" t="s">
        <v>1240</v>
      </c>
      <c r="J66" s="550">
        <v>356.99400000000003</v>
      </c>
      <c r="K66" s="551">
        <f t="shared" si="4"/>
        <v>19634.670000000002</v>
      </c>
      <c r="L66" s="449"/>
      <c r="N66" s="501" t="s">
        <v>1350</v>
      </c>
      <c r="O66" s="500"/>
    </row>
    <row r="67" spans="1:15" s="873" customFormat="1" ht="27.95" customHeight="1" thickBot="1">
      <c r="A67" s="1063" t="s">
        <v>1892</v>
      </c>
      <c r="B67" s="1064"/>
      <c r="C67" s="1064"/>
      <c r="D67" s="1064"/>
      <c r="E67" s="1064"/>
      <c r="F67" s="1064"/>
      <c r="G67" s="1064"/>
      <c r="H67" s="1064"/>
      <c r="I67" s="1064"/>
      <c r="J67" s="1064"/>
      <c r="K67" s="1064"/>
      <c r="L67" s="872"/>
      <c r="N67" s="497"/>
      <c r="O67" s="500"/>
    </row>
    <row r="68" spans="1:15" s="873" customFormat="1" ht="27.95" customHeight="1">
      <c r="A68" s="874"/>
      <c r="B68" s="1258" t="s">
        <v>1893</v>
      </c>
      <c r="C68" s="367" t="s">
        <v>1894</v>
      </c>
      <c r="D68" s="838" t="s">
        <v>1309</v>
      </c>
      <c r="E68" s="875" t="s">
        <v>1895</v>
      </c>
      <c r="F68" s="875">
        <v>875</v>
      </c>
      <c r="G68" s="876"/>
      <c r="H68" s="169">
        <v>1</v>
      </c>
      <c r="I68" s="855" t="s">
        <v>1240</v>
      </c>
      <c r="J68" s="877">
        <v>330.82500000000005</v>
      </c>
      <c r="K68" s="878">
        <f t="shared" ref="K68:K81" si="5">J68*$K$2*((100-$K$1)/100)</f>
        <v>18195.375000000004</v>
      </c>
      <c r="L68" s="879"/>
      <c r="N68" s="501" t="s">
        <v>1350</v>
      </c>
      <c r="O68" s="500"/>
    </row>
    <row r="69" spans="1:15" s="873" customFormat="1" ht="27.95" customHeight="1">
      <c r="A69" s="880"/>
      <c r="B69" s="1259"/>
      <c r="C69" s="795" t="s">
        <v>1896</v>
      </c>
      <c r="D69" s="842" t="s">
        <v>1311</v>
      </c>
      <c r="E69" s="849" t="s">
        <v>1897</v>
      </c>
      <c r="F69" s="849">
        <v>860</v>
      </c>
      <c r="G69" s="881"/>
      <c r="H69" s="697">
        <v>1</v>
      </c>
      <c r="I69" s="856" t="s">
        <v>1240</v>
      </c>
      <c r="J69" s="882">
        <v>363.06600000000003</v>
      </c>
      <c r="K69" s="728">
        <f t="shared" si="5"/>
        <v>19968.63</v>
      </c>
      <c r="L69" s="883"/>
      <c r="N69" s="501" t="s">
        <v>1350</v>
      </c>
      <c r="O69" s="500"/>
    </row>
    <row r="70" spans="1:15" s="873" customFormat="1" ht="27.95" customHeight="1" thickBot="1">
      <c r="A70" s="880"/>
      <c r="B70" s="1260"/>
      <c r="C70" s="432" t="s">
        <v>1898</v>
      </c>
      <c r="D70" s="253" t="s">
        <v>1313</v>
      </c>
      <c r="E70" s="853" t="s">
        <v>1899</v>
      </c>
      <c r="F70" s="853">
        <v>1015</v>
      </c>
      <c r="G70" s="884"/>
      <c r="H70" s="171">
        <v>1</v>
      </c>
      <c r="I70" s="859" t="s">
        <v>1240</v>
      </c>
      <c r="J70" s="885">
        <v>488.97200000000004</v>
      </c>
      <c r="K70" s="886">
        <f t="shared" si="5"/>
        <v>26893.460000000003</v>
      </c>
      <c r="L70" s="887"/>
      <c r="N70" s="501" t="s">
        <v>1350</v>
      </c>
      <c r="O70" s="500"/>
    </row>
    <row r="71" spans="1:15" s="873" customFormat="1" ht="27.95" customHeight="1">
      <c r="A71" s="874"/>
      <c r="B71" s="1258" t="s">
        <v>1900</v>
      </c>
      <c r="C71" s="367" t="s">
        <v>1901</v>
      </c>
      <c r="D71" s="838" t="s">
        <v>1309</v>
      </c>
      <c r="E71" s="875" t="s">
        <v>1902</v>
      </c>
      <c r="F71" s="875">
        <v>875</v>
      </c>
      <c r="G71" s="876"/>
      <c r="H71" s="169">
        <v>1</v>
      </c>
      <c r="I71" s="855" t="s">
        <v>1240</v>
      </c>
      <c r="J71" s="877">
        <v>330.82500000000005</v>
      </c>
      <c r="K71" s="878">
        <f t="shared" si="5"/>
        <v>18195.375000000004</v>
      </c>
      <c r="L71" s="879"/>
      <c r="N71" s="501" t="s">
        <v>1350</v>
      </c>
      <c r="O71" s="500"/>
    </row>
    <row r="72" spans="1:15" s="873" customFormat="1" ht="27.95" customHeight="1">
      <c r="A72" s="880"/>
      <c r="B72" s="1259"/>
      <c r="C72" s="795" t="s">
        <v>1903</v>
      </c>
      <c r="D72" s="842" t="s">
        <v>1311</v>
      </c>
      <c r="E72" s="849" t="s">
        <v>1904</v>
      </c>
      <c r="F72" s="849">
        <v>860</v>
      </c>
      <c r="G72" s="881"/>
      <c r="H72" s="697">
        <v>1</v>
      </c>
      <c r="I72" s="856" t="s">
        <v>1240</v>
      </c>
      <c r="J72" s="882">
        <v>363.06600000000003</v>
      </c>
      <c r="K72" s="728">
        <f t="shared" si="5"/>
        <v>19968.63</v>
      </c>
      <c r="L72" s="883"/>
      <c r="N72" s="501" t="s">
        <v>1350</v>
      </c>
      <c r="O72" s="500"/>
    </row>
    <row r="73" spans="1:15" s="873" customFormat="1" ht="27.95" customHeight="1">
      <c r="A73" s="880"/>
      <c r="B73" s="1259"/>
      <c r="C73" s="795" t="s">
        <v>1905</v>
      </c>
      <c r="D73" s="842" t="s">
        <v>1313</v>
      </c>
      <c r="E73" s="849" t="s">
        <v>1904</v>
      </c>
      <c r="F73" s="849">
        <v>1015</v>
      </c>
      <c r="G73" s="881"/>
      <c r="H73" s="697">
        <v>1</v>
      </c>
      <c r="I73" s="856" t="s">
        <v>1240</v>
      </c>
      <c r="J73" s="882">
        <v>488.97200000000004</v>
      </c>
      <c r="K73" s="728">
        <f t="shared" si="5"/>
        <v>26893.460000000003</v>
      </c>
      <c r="L73" s="883"/>
      <c r="N73" s="501" t="s">
        <v>1350</v>
      </c>
      <c r="O73" s="500"/>
    </row>
    <row r="74" spans="1:15" s="873" customFormat="1" ht="27.95" customHeight="1">
      <c r="A74" s="880"/>
      <c r="B74" s="1259"/>
      <c r="C74" s="795" t="s">
        <v>1906</v>
      </c>
      <c r="D74" s="842" t="s">
        <v>1315</v>
      </c>
      <c r="E74" s="849" t="s">
        <v>1907</v>
      </c>
      <c r="F74" s="849">
        <v>1460</v>
      </c>
      <c r="G74" s="881"/>
      <c r="H74" s="697">
        <v>1</v>
      </c>
      <c r="I74" s="856" t="s">
        <v>1240</v>
      </c>
      <c r="J74" s="882">
        <v>580.404</v>
      </c>
      <c r="K74" s="728">
        <f t="shared" si="5"/>
        <v>31922.22</v>
      </c>
      <c r="L74" s="883"/>
      <c r="N74" s="501" t="s">
        <v>1350</v>
      </c>
      <c r="O74" s="500"/>
    </row>
    <row r="75" spans="1:15" s="873" customFormat="1" ht="27.95" customHeight="1">
      <c r="A75" s="880"/>
      <c r="B75" s="1259"/>
      <c r="C75" s="795" t="s">
        <v>1908</v>
      </c>
      <c r="D75" s="842" t="s">
        <v>1317</v>
      </c>
      <c r="E75" s="849" t="s">
        <v>1909</v>
      </c>
      <c r="F75" s="849">
        <v>2550</v>
      </c>
      <c r="G75" s="881"/>
      <c r="H75" s="697">
        <v>1</v>
      </c>
      <c r="I75" s="856" t="s">
        <v>1240</v>
      </c>
      <c r="J75" s="882">
        <v>1201.431</v>
      </c>
      <c r="K75" s="728">
        <f t="shared" si="5"/>
        <v>66078.705000000002</v>
      </c>
      <c r="L75" s="883"/>
      <c r="N75" s="501" t="s">
        <v>1350</v>
      </c>
      <c r="O75" s="500"/>
    </row>
    <row r="76" spans="1:15" s="873" customFormat="1" ht="27.95" customHeight="1" thickBot="1">
      <c r="A76" s="888"/>
      <c r="B76" s="1260"/>
      <c r="C76" s="843" t="s">
        <v>1910</v>
      </c>
      <c r="D76" s="844" t="s">
        <v>1319</v>
      </c>
      <c r="E76" s="853" t="s">
        <v>1911</v>
      </c>
      <c r="F76" s="853">
        <v>3200</v>
      </c>
      <c r="G76" s="889"/>
      <c r="H76" s="793">
        <v>1</v>
      </c>
      <c r="I76" s="890" t="s">
        <v>1240</v>
      </c>
      <c r="J76" s="891">
        <v>1233.9360000000001</v>
      </c>
      <c r="K76" s="786">
        <f t="shared" si="5"/>
        <v>67866.48000000001</v>
      </c>
      <c r="L76" s="892"/>
      <c r="N76" s="501" t="s">
        <v>1350</v>
      </c>
      <c r="O76" s="500"/>
    </row>
    <row r="77" spans="1:15" s="873" customFormat="1" ht="27.95" customHeight="1">
      <c r="A77" s="1261"/>
      <c r="B77" s="1258" t="s">
        <v>1912</v>
      </c>
      <c r="C77" s="367" t="s">
        <v>1913</v>
      </c>
      <c r="D77" s="838" t="s">
        <v>1324</v>
      </c>
      <c r="E77" s="854" t="s">
        <v>1914</v>
      </c>
      <c r="F77" s="898">
        <v>21600</v>
      </c>
      <c r="G77" s="876"/>
      <c r="H77" s="169">
        <v>1</v>
      </c>
      <c r="I77" s="855" t="s">
        <v>1240</v>
      </c>
      <c r="J77" s="877">
        <v>6091.7890000000007</v>
      </c>
      <c r="K77" s="878">
        <f t="shared" si="5"/>
        <v>335048.39500000002</v>
      </c>
      <c r="L77" s="879"/>
      <c r="N77" s="501" t="s">
        <v>1350</v>
      </c>
      <c r="O77" s="500"/>
    </row>
    <row r="78" spans="1:15" s="873" customFormat="1" ht="27.95" customHeight="1">
      <c r="A78" s="1262"/>
      <c r="B78" s="1259"/>
      <c r="C78" s="795" t="s">
        <v>1915</v>
      </c>
      <c r="D78" s="842" t="s">
        <v>1326</v>
      </c>
      <c r="E78" s="849" t="s">
        <v>1916</v>
      </c>
      <c r="F78" s="899">
        <v>28100</v>
      </c>
      <c r="G78" s="881"/>
      <c r="H78" s="697">
        <v>1</v>
      </c>
      <c r="I78" s="856" t="s">
        <v>1240</v>
      </c>
      <c r="J78" s="882">
        <v>6439.8730000000005</v>
      </c>
      <c r="K78" s="728">
        <f t="shared" si="5"/>
        <v>354193.01500000001</v>
      </c>
      <c r="L78" s="883"/>
      <c r="N78" s="501" t="s">
        <v>1350</v>
      </c>
      <c r="O78" s="500"/>
    </row>
    <row r="79" spans="1:15" s="873" customFormat="1" ht="27.95" customHeight="1">
      <c r="A79" s="1262"/>
      <c r="B79" s="1259"/>
      <c r="C79" s="795" t="s">
        <v>1917</v>
      </c>
      <c r="D79" s="842" t="s">
        <v>1328</v>
      </c>
      <c r="E79" s="849" t="s">
        <v>1918</v>
      </c>
      <c r="F79" s="899">
        <v>33600</v>
      </c>
      <c r="G79" s="881"/>
      <c r="H79" s="697">
        <v>1</v>
      </c>
      <c r="I79" s="856" t="s">
        <v>1240</v>
      </c>
      <c r="J79" s="882">
        <v>7832.22</v>
      </c>
      <c r="K79" s="728">
        <f t="shared" si="5"/>
        <v>430772.10000000003</v>
      </c>
      <c r="L79" s="883"/>
      <c r="N79" s="501" t="s">
        <v>1350</v>
      </c>
      <c r="O79" s="500"/>
    </row>
    <row r="80" spans="1:15" s="873" customFormat="1" ht="27.95" customHeight="1">
      <c r="A80" s="1262"/>
      <c r="B80" s="1259"/>
      <c r="C80" s="795" t="s">
        <v>1919</v>
      </c>
      <c r="D80" s="842" t="s">
        <v>1330</v>
      </c>
      <c r="E80" s="849" t="s">
        <v>1920</v>
      </c>
      <c r="F80" s="899">
        <v>46400</v>
      </c>
      <c r="G80" s="881"/>
      <c r="H80" s="697">
        <v>1</v>
      </c>
      <c r="I80" s="856" t="s">
        <v>1240</v>
      </c>
      <c r="J80" s="882">
        <v>12223.871000000001</v>
      </c>
      <c r="K80" s="728">
        <f t="shared" si="5"/>
        <v>672312.90500000003</v>
      </c>
      <c r="L80" s="883"/>
      <c r="N80" s="501" t="s">
        <v>1350</v>
      </c>
      <c r="O80" s="500"/>
    </row>
    <row r="81" spans="1:15" s="873" customFormat="1" ht="27.95" customHeight="1" thickBot="1">
      <c r="A81" s="1262"/>
      <c r="B81" s="1259"/>
      <c r="C81" s="432" t="s">
        <v>1921</v>
      </c>
      <c r="D81" s="253" t="s">
        <v>1332</v>
      </c>
      <c r="E81" s="849" t="s">
        <v>1922</v>
      </c>
      <c r="F81" s="899">
        <v>75400</v>
      </c>
      <c r="G81" s="884"/>
      <c r="H81" s="171">
        <v>1</v>
      </c>
      <c r="I81" s="859" t="s">
        <v>1240</v>
      </c>
      <c r="J81" s="885">
        <v>15279.869000000002</v>
      </c>
      <c r="K81" s="886">
        <f t="shared" si="5"/>
        <v>840392.79500000016</v>
      </c>
      <c r="L81" s="887"/>
      <c r="N81" s="501" t="s">
        <v>1350</v>
      </c>
      <c r="O81" s="500"/>
    </row>
    <row r="82" spans="1:15" s="873" customFormat="1" ht="27.95" customHeight="1" thickBot="1">
      <c r="A82" s="1217" t="s">
        <v>1923</v>
      </c>
      <c r="B82" s="1218"/>
      <c r="C82" s="1218"/>
      <c r="D82" s="1218"/>
      <c r="E82" s="1218"/>
      <c r="F82" s="1218"/>
      <c r="G82" s="1218"/>
      <c r="H82" s="1218"/>
      <c r="I82" s="1218"/>
      <c r="J82" s="1218"/>
      <c r="K82" s="1218"/>
      <c r="L82" s="893"/>
      <c r="N82" s="497"/>
      <c r="O82" s="500"/>
    </row>
    <row r="83" spans="1:15" s="873" customFormat="1" ht="27.95" customHeight="1">
      <c r="A83" s="1263"/>
      <c r="B83" s="1265" t="s">
        <v>1927</v>
      </c>
      <c r="C83" s="367" t="s">
        <v>1928</v>
      </c>
      <c r="D83" s="1267" t="s">
        <v>2060</v>
      </c>
      <c r="E83" s="1267"/>
      <c r="F83" s="999">
        <v>325</v>
      </c>
      <c r="G83" s="1008"/>
      <c r="H83" s="169">
        <v>1</v>
      </c>
      <c r="I83" s="1000" t="s">
        <v>1240</v>
      </c>
      <c r="J83" s="549">
        <v>625.06400000000008</v>
      </c>
      <c r="K83" s="705">
        <f>J83*$K$2*((100-$K$1)/100)</f>
        <v>34378.520000000004</v>
      </c>
      <c r="L83" s="895"/>
      <c r="N83" s="501" t="s">
        <v>1350</v>
      </c>
      <c r="O83" s="500"/>
    </row>
    <row r="84" spans="1:15" s="873" customFormat="1" ht="27.95" customHeight="1">
      <c r="A84" s="1264"/>
      <c r="B84" s="1266"/>
      <c r="C84" s="795" t="s">
        <v>1929</v>
      </c>
      <c r="D84" s="1268" t="s">
        <v>2061</v>
      </c>
      <c r="E84" s="1268"/>
      <c r="F84" s="1009">
        <v>325</v>
      </c>
      <c r="G84" s="1010"/>
      <c r="H84" s="697">
        <v>1</v>
      </c>
      <c r="I84" s="1011" t="s">
        <v>1240</v>
      </c>
      <c r="J84" s="867">
        <v>520.85</v>
      </c>
      <c r="K84" s="681">
        <f t="shared" ref="K84:K93" si="6">J84*$K$2*((100-$K$1)/100)</f>
        <v>28646.75</v>
      </c>
      <c r="L84" s="896"/>
      <c r="N84" s="501" t="s">
        <v>1350</v>
      </c>
      <c r="O84" s="500"/>
    </row>
    <row r="85" spans="1:15" s="873" customFormat="1" ht="27.95" customHeight="1">
      <c r="A85" s="1264"/>
      <c r="B85" s="1266"/>
      <c r="C85" s="795" t="s">
        <v>1930</v>
      </c>
      <c r="D85" s="1268" t="s">
        <v>2062</v>
      </c>
      <c r="E85" s="1268"/>
      <c r="F85" s="1009">
        <v>290</v>
      </c>
      <c r="G85" s="1010"/>
      <c r="H85" s="697">
        <v>1</v>
      </c>
      <c r="I85" s="1011" t="s">
        <v>1240</v>
      </c>
      <c r="J85" s="867">
        <v>520.85</v>
      </c>
      <c r="K85" s="681">
        <f t="shared" si="6"/>
        <v>28646.75</v>
      </c>
      <c r="L85" s="896"/>
      <c r="N85" s="501" t="s">
        <v>1350</v>
      </c>
      <c r="O85" s="500"/>
    </row>
    <row r="86" spans="1:15" s="873" customFormat="1" ht="32.450000000000003" customHeight="1">
      <c r="A86" s="1264"/>
      <c r="B86" s="1266" t="s">
        <v>1931</v>
      </c>
      <c r="C86" s="795" t="s">
        <v>1932</v>
      </c>
      <c r="D86" s="1312" t="s">
        <v>2060</v>
      </c>
      <c r="E86" s="1312"/>
      <c r="F86" s="1009">
        <v>730</v>
      </c>
      <c r="G86" s="1010"/>
      <c r="H86" s="697">
        <v>1</v>
      </c>
      <c r="I86" s="1011" t="s">
        <v>1240</v>
      </c>
      <c r="J86" s="867">
        <v>1527.9660000000001</v>
      </c>
      <c r="K86" s="681">
        <f t="shared" si="6"/>
        <v>84038.13</v>
      </c>
      <c r="L86" s="896"/>
      <c r="N86" s="501" t="s">
        <v>1350</v>
      </c>
      <c r="O86" s="500"/>
    </row>
    <row r="87" spans="1:15" s="873" customFormat="1" ht="32.450000000000003" customHeight="1" thickBot="1">
      <c r="A87" s="1301"/>
      <c r="B87" s="1302"/>
      <c r="C87" s="432" t="s">
        <v>1933</v>
      </c>
      <c r="D87" s="1309" t="s">
        <v>2063</v>
      </c>
      <c r="E87" s="1309"/>
      <c r="F87" s="1004">
        <v>730</v>
      </c>
      <c r="G87" s="1005"/>
      <c r="H87" s="171">
        <v>1</v>
      </c>
      <c r="I87" s="1006" t="s">
        <v>1240</v>
      </c>
      <c r="J87" s="550">
        <v>1284.9100000000001</v>
      </c>
      <c r="K87" s="707">
        <f t="shared" si="6"/>
        <v>70670.05</v>
      </c>
      <c r="L87" s="897"/>
      <c r="N87" s="501" t="s">
        <v>1350</v>
      </c>
      <c r="O87" s="500"/>
    </row>
    <row r="88" spans="1:15" s="873" customFormat="1" ht="31.5" customHeight="1">
      <c r="A88" s="1313"/>
      <c r="B88" s="1265" t="s">
        <v>2064</v>
      </c>
      <c r="C88" s="367" t="s">
        <v>1924</v>
      </c>
      <c r="D88" s="997" t="s">
        <v>1925</v>
      </c>
      <c r="E88" s="998"/>
      <c r="F88" s="999">
        <v>1400</v>
      </c>
      <c r="G88" s="894"/>
      <c r="H88" s="169">
        <v>1</v>
      </c>
      <c r="I88" s="1000" t="s">
        <v>1240</v>
      </c>
      <c r="J88" s="549">
        <v>449.06400000000002</v>
      </c>
      <c r="K88" s="705">
        <f>J88*$K$2*((100-$K$1)/100)</f>
        <v>24698.52</v>
      </c>
      <c r="L88" s="895"/>
      <c r="N88" s="501" t="s">
        <v>1350</v>
      </c>
      <c r="O88" s="500"/>
    </row>
    <row r="89" spans="1:15" s="873" customFormat="1" ht="30" customHeight="1">
      <c r="A89" s="1314"/>
      <c r="B89" s="1315"/>
      <c r="C89" s="990" t="s">
        <v>1924</v>
      </c>
      <c r="D89" s="1001" t="s">
        <v>1926</v>
      </c>
      <c r="E89" s="1002"/>
      <c r="F89" s="991">
        <v>1400</v>
      </c>
      <c r="G89" s="1003"/>
      <c r="H89" s="993">
        <v>1</v>
      </c>
      <c r="I89" s="994" t="s">
        <v>1240</v>
      </c>
      <c r="J89" s="995">
        <v>449.06400000000002</v>
      </c>
      <c r="K89" s="996">
        <f>J89*$K$2*((100-$K$1)/100)</f>
        <v>24698.52</v>
      </c>
      <c r="L89" s="1007"/>
      <c r="N89" s="501" t="s">
        <v>1350</v>
      </c>
      <c r="O89" s="500"/>
    </row>
    <row r="90" spans="1:15" s="873" customFormat="1" ht="30" customHeight="1">
      <c r="A90" s="1310"/>
      <c r="B90" s="1315" t="s">
        <v>1934</v>
      </c>
      <c r="C90" s="990" t="s">
        <v>1935</v>
      </c>
      <c r="D90" s="1316" t="s">
        <v>2060</v>
      </c>
      <c r="E90" s="1316"/>
      <c r="F90" s="991">
        <v>700</v>
      </c>
      <c r="G90" s="992"/>
      <c r="H90" s="993">
        <v>1</v>
      </c>
      <c r="I90" s="994" t="s">
        <v>1240</v>
      </c>
      <c r="J90" s="995">
        <v>748.45100000000002</v>
      </c>
      <c r="K90" s="996">
        <f t="shared" si="6"/>
        <v>41164.805</v>
      </c>
      <c r="L90" s="1007"/>
      <c r="N90" s="501" t="s">
        <v>1350</v>
      </c>
      <c r="O90" s="500"/>
    </row>
    <row r="91" spans="1:15" s="873" customFormat="1" ht="30" customHeight="1">
      <c r="A91" s="1311"/>
      <c r="B91" s="1315"/>
      <c r="C91" s="990" t="s">
        <v>1936</v>
      </c>
      <c r="D91" s="1317" t="s">
        <v>2061</v>
      </c>
      <c r="E91" s="1317"/>
      <c r="F91" s="991">
        <v>700</v>
      </c>
      <c r="G91" s="992"/>
      <c r="H91" s="993">
        <v>1</v>
      </c>
      <c r="I91" s="994" t="s">
        <v>1240</v>
      </c>
      <c r="J91" s="995">
        <v>575.72900000000004</v>
      </c>
      <c r="K91" s="996">
        <f t="shared" si="6"/>
        <v>31665.095000000001</v>
      </c>
      <c r="L91" s="1007"/>
      <c r="N91" s="501" t="s">
        <v>1350</v>
      </c>
      <c r="O91" s="500"/>
    </row>
    <row r="92" spans="1:15" s="873" customFormat="1" ht="30" customHeight="1">
      <c r="A92" s="1264"/>
      <c r="B92" s="1315" t="s">
        <v>1937</v>
      </c>
      <c r="C92" s="990" t="s">
        <v>1938</v>
      </c>
      <c r="D92" s="1316" t="s">
        <v>2060</v>
      </c>
      <c r="E92" s="1316"/>
      <c r="F92" s="991">
        <v>1400</v>
      </c>
      <c r="G92" s="992"/>
      <c r="H92" s="993">
        <v>1</v>
      </c>
      <c r="I92" s="994" t="s">
        <v>1240</v>
      </c>
      <c r="J92" s="995">
        <v>1209.0319999999999</v>
      </c>
      <c r="K92" s="996">
        <f t="shared" si="6"/>
        <v>66496.759999999995</v>
      </c>
      <c r="L92" s="1007"/>
      <c r="N92" s="501" t="s">
        <v>1350</v>
      </c>
      <c r="O92" s="500"/>
    </row>
    <row r="93" spans="1:15" s="873" customFormat="1" ht="30" customHeight="1" thickBot="1">
      <c r="A93" s="1301"/>
      <c r="B93" s="1302"/>
      <c r="C93" s="432" t="s">
        <v>1939</v>
      </c>
      <c r="D93" s="1309" t="s">
        <v>2063</v>
      </c>
      <c r="E93" s="1309"/>
      <c r="F93" s="1004">
        <v>1400</v>
      </c>
      <c r="G93" s="1005"/>
      <c r="H93" s="171">
        <v>1</v>
      </c>
      <c r="I93" s="1006" t="s">
        <v>1240</v>
      </c>
      <c r="J93" s="550">
        <v>1036.3100000000002</v>
      </c>
      <c r="K93" s="707">
        <f t="shared" si="6"/>
        <v>56997.05000000001</v>
      </c>
      <c r="L93" s="897"/>
      <c r="N93" s="501" t="s">
        <v>1350</v>
      </c>
      <c r="O93" s="500"/>
    </row>
    <row r="94" spans="1:15" ht="27.95" customHeight="1" thickBot="1">
      <c r="A94" s="1252" t="s">
        <v>1338</v>
      </c>
      <c r="B94" s="1253"/>
      <c r="C94" s="1253"/>
      <c r="D94" s="1253"/>
      <c r="E94" s="1253"/>
      <c r="F94" s="1253"/>
      <c r="G94" s="1253"/>
      <c r="H94" s="1253"/>
      <c r="I94" s="1253"/>
      <c r="J94" s="1253"/>
      <c r="K94" s="1253"/>
      <c r="L94" s="475"/>
      <c r="N94" s="497"/>
      <c r="O94" s="500"/>
    </row>
    <row r="95" spans="1:15" ht="27.95" customHeight="1">
      <c r="A95" s="1254"/>
      <c r="B95" s="1132" t="s">
        <v>1296</v>
      </c>
      <c r="C95" s="367" t="s">
        <v>1297</v>
      </c>
      <c r="D95" s="838" t="s">
        <v>4</v>
      </c>
      <c r="E95" s="466">
        <v>25</v>
      </c>
      <c r="F95" s="477">
        <v>455</v>
      </c>
      <c r="G95" s="569"/>
      <c r="H95" s="198">
        <v>1</v>
      </c>
      <c r="I95" s="441" t="s">
        <v>1240</v>
      </c>
      <c r="J95" s="315">
        <v>181.47800000000001</v>
      </c>
      <c r="K95" s="68">
        <f t="shared" si="4"/>
        <v>9981.2900000000009</v>
      </c>
      <c r="L95" s="442"/>
      <c r="N95" s="501" t="s">
        <v>1350</v>
      </c>
      <c r="O95" s="500"/>
    </row>
    <row r="96" spans="1:15" ht="27.95" customHeight="1">
      <c r="A96" s="1255"/>
      <c r="B96" s="1133"/>
      <c r="C96" s="412" t="s">
        <v>1298</v>
      </c>
      <c r="D96" s="839" t="s">
        <v>6</v>
      </c>
      <c r="E96" s="457">
        <v>25</v>
      </c>
      <c r="F96" s="478">
        <v>515</v>
      </c>
      <c r="G96" s="570"/>
      <c r="H96" s="195">
        <v>1</v>
      </c>
      <c r="I96" s="445" t="s">
        <v>1240</v>
      </c>
      <c r="J96" s="808">
        <v>189.06800000000001</v>
      </c>
      <c r="K96" s="69">
        <f t="shared" si="4"/>
        <v>10398.74</v>
      </c>
      <c r="L96" s="446"/>
      <c r="N96" s="501"/>
      <c r="O96" s="500"/>
    </row>
    <row r="97" spans="1:15" ht="27.95" customHeight="1" thickBot="1">
      <c r="A97" s="1256"/>
      <c r="B97" s="1159"/>
      <c r="C97" s="432" t="s">
        <v>1299</v>
      </c>
      <c r="D97" s="253" t="s">
        <v>8</v>
      </c>
      <c r="E97" s="459">
        <v>25</v>
      </c>
      <c r="F97" s="479">
        <v>620</v>
      </c>
      <c r="G97" s="571"/>
      <c r="H97" s="194">
        <v>1</v>
      </c>
      <c r="I97" s="448" t="s">
        <v>1240</v>
      </c>
      <c r="J97" s="430">
        <v>205.601</v>
      </c>
      <c r="K97" s="70">
        <f t="shared" si="4"/>
        <v>11308.055</v>
      </c>
      <c r="L97" s="449"/>
      <c r="N97" s="501" t="s">
        <v>1350</v>
      </c>
      <c r="O97" s="500"/>
    </row>
    <row r="98" spans="1:15" ht="31.9" customHeight="1" thickBot="1">
      <c r="A98" s="1252" t="s">
        <v>1339</v>
      </c>
      <c r="B98" s="1253"/>
      <c r="C98" s="1253"/>
      <c r="D98" s="1253"/>
      <c r="E98" s="1253"/>
      <c r="F98" s="1253"/>
      <c r="G98" s="1253"/>
      <c r="H98" s="1253"/>
      <c r="I98" s="1253"/>
      <c r="J98" s="1253"/>
      <c r="K98" s="1253"/>
      <c r="L98" s="475"/>
      <c r="N98" s="497"/>
      <c r="O98" s="500"/>
    </row>
    <row r="99" spans="1:15" ht="27.95" customHeight="1">
      <c r="A99" s="1249"/>
      <c r="B99" s="1132" t="s">
        <v>1259</v>
      </c>
      <c r="C99" s="365" t="s">
        <v>1077</v>
      </c>
      <c r="D99" s="838" t="s">
        <v>1148</v>
      </c>
      <c r="E99" s="466"/>
      <c r="F99" s="466">
        <v>10</v>
      </c>
      <c r="G99" s="440">
        <v>1.6799999999999999E-4</v>
      </c>
      <c r="H99" s="169">
        <v>1</v>
      </c>
      <c r="I99" s="468">
        <v>80</v>
      </c>
      <c r="J99" s="315">
        <v>9.1410000000000018</v>
      </c>
      <c r="K99" s="68">
        <f>J99*$K$2*((100-$K$1)/100)</f>
        <v>502.75500000000011</v>
      </c>
      <c r="L99" s="442"/>
      <c r="N99" s="497"/>
      <c r="O99" s="497"/>
    </row>
    <row r="100" spans="1:15" ht="27.95" customHeight="1">
      <c r="A100" s="1250"/>
      <c r="B100" s="1133"/>
      <c r="C100" s="465"/>
      <c r="D100" s="839"/>
      <c r="E100" s="457"/>
      <c r="F100" s="457"/>
      <c r="G100" s="444"/>
      <c r="H100" s="170"/>
      <c r="I100" s="463"/>
      <c r="J100" s="809"/>
      <c r="K100" s="69"/>
      <c r="L100" s="446"/>
      <c r="N100" s="497"/>
      <c r="O100" s="497"/>
    </row>
    <row r="101" spans="1:15" ht="27.95" customHeight="1" thickBot="1">
      <c r="A101" s="1251"/>
      <c r="B101" s="1159"/>
      <c r="C101" s="458"/>
      <c r="D101" s="253"/>
      <c r="E101" s="459"/>
      <c r="F101" s="459"/>
      <c r="G101" s="447"/>
      <c r="H101" s="194"/>
      <c r="I101" s="448"/>
      <c r="J101" s="433"/>
      <c r="K101" s="70"/>
      <c r="L101" s="449"/>
      <c r="N101" s="497"/>
    </row>
    <row r="102" spans="1:15" ht="27.95" customHeight="1">
      <c r="A102" s="480"/>
      <c r="B102" s="435" t="s">
        <v>1340</v>
      </c>
      <c r="C102" s="481" t="s">
        <v>1341</v>
      </c>
      <c r="D102" s="840" t="s">
        <v>1342</v>
      </c>
      <c r="E102" s="477"/>
      <c r="F102" s="477">
        <v>110</v>
      </c>
      <c r="G102" s="572"/>
      <c r="H102" s="198">
        <v>1</v>
      </c>
      <c r="I102" s="441" t="s">
        <v>1240</v>
      </c>
      <c r="J102" s="315">
        <v>34.111000000000004</v>
      </c>
      <c r="K102" s="68">
        <f>J102*$K$2*((100-$K$1)/100)</f>
        <v>1876.1050000000002</v>
      </c>
      <c r="L102" s="442"/>
      <c r="N102" s="501"/>
    </row>
    <row r="103" spans="1:15" ht="27.95" customHeight="1">
      <c r="A103" s="480"/>
      <c r="B103" s="435" t="s">
        <v>1343</v>
      </c>
      <c r="C103" s="465" t="s">
        <v>1344</v>
      </c>
      <c r="D103" s="841" t="s">
        <v>1342</v>
      </c>
      <c r="E103" s="478"/>
      <c r="F103" s="478">
        <v>200</v>
      </c>
      <c r="G103" s="573"/>
      <c r="H103" s="195">
        <v>1</v>
      </c>
      <c r="I103" s="445" t="s">
        <v>1240</v>
      </c>
      <c r="J103" s="808">
        <v>115.56600000000002</v>
      </c>
      <c r="K103" s="69">
        <f t="shared" ref="K103" si="7">J103*$K$2*((100-$K$1)/100)</f>
        <v>6356.130000000001</v>
      </c>
      <c r="L103" s="446"/>
      <c r="N103" s="501" t="s">
        <v>1350</v>
      </c>
    </row>
    <row r="104" spans="1:15" ht="27.95" customHeight="1" thickBot="1">
      <c r="A104" s="480"/>
      <c r="B104" s="435"/>
      <c r="C104" s="482"/>
      <c r="D104" s="483"/>
      <c r="E104" s="484"/>
      <c r="F104" s="484"/>
      <c r="G104" s="444"/>
      <c r="H104" s="485"/>
      <c r="I104" s="486"/>
      <c r="J104" s="487"/>
      <c r="K104" s="488"/>
      <c r="L104" s="489"/>
      <c r="N104" s="497"/>
    </row>
    <row r="105" spans="1:15" ht="27.95" customHeight="1">
      <c r="A105" s="1249"/>
      <c r="B105" s="1132" t="s">
        <v>1345</v>
      </c>
      <c r="C105" s="365" t="s">
        <v>1346</v>
      </c>
      <c r="D105" s="840" t="s">
        <v>1347</v>
      </c>
      <c r="E105" s="466"/>
      <c r="F105" s="477">
        <v>45</v>
      </c>
      <c r="G105" s="440"/>
      <c r="H105" s="198">
        <v>1</v>
      </c>
      <c r="I105" s="441" t="s">
        <v>1240</v>
      </c>
      <c r="J105" s="315">
        <v>20.350000000000001</v>
      </c>
      <c r="K105" s="68">
        <f>J105*$K$2*((100-$K$1)/100)</f>
        <v>1119.25</v>
      </c>
      <c r="L105" s="442"/>
      <c r="N105" s="501"/>
    </row>
    <row r="106" spans="1:15" ht="27.95" customHeight="1">
      <c r="A106" s="1250"/>
      <c r="B106" s="1133"/>
      <c r="C106" s="465"/>
      <c r="D106" s="839"/>
      <c r="E106" s="457"/>
      <c r="F106" s="457"/>
      <c r="G106" s="444"/>
      <c r="H106" s="170"/>
      <c r="I106" s="463"/>
      <c r="J106" s="809"/>
      <c r="K106" s="69"/>
      <c r="L106" s="446"/>
      <c r="N106" s="497"/>
    </row>
    <row r="107" spans="1:15" ht="27.95" customHeight="1" thickBot="1">
      <c r="A107" s="1251"/>
      <c r="B107" s="1159"/>
      <c r="C107" s="458"/>
      <c r="D107" s="253"/>
      <c r="E107" s="459"/>
      <c r="F107" s="459"/>
      <c r="G107" s="447"/>
      <c r="H107" s="194"/>
      <c r="I107" s="448"/>
      <c r="J107" s="433"/>
      <c r="K107" s="70"/>
      <c r="L107" s="449"/>
      <c r="N107" s="497"/>
    </row>
    <row r="108" spans="1:15" ht="24" customHeight="1"/>
    <row r="109" spans="1:15" ht="24" customHeight="1"/>
    <row r="110" spans="1:15" ht="24" customHeight="1"/>
    <row r="111" spans="1:15" ht="24" customHeight="1"/>
    <row r="112" spans="1:15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</sheetData>
  <mergeCells count="81">
    <mergeCell ref="D93:E93"/>
    <mergeCell ref="A90:A91"/>
    <mergeCell ref="D85:E85"/>
    <mergeCell ref="D86:E86"/>
    <mergeCell ref="D87:E87"/>
    <mergeCell ref="A88:A89"/>
    <mergeCell ref="B88:B89"/>
    <mergeCell ref="B90:B91"/>
    <mergeCell ref="A92:A93"/>
    <mergeCell ref="B92:B93"/>
    <mergeCell ref="D90:E90"/>
    <mergeCell ref="D91:E91"/>
    <mergeCell ref="D92:E92"/>
    <mergeCell ref="F4:J4"/>
    <mergeCell ref="K4:L4"/>
    <mergeCell ref="F5:J5"/>
    <mergeCell ref="K5:L5"/>
    <mergeCell ref="A86:A87"/>
    <mergeCell ref="B86:B87"/>
    <mergeCell ref="B41:B43"/>
    <mergeCell ref="B25:B33"/>
    <mergeCell ref="A25:A33"/>
    <mergeCell ref="A19:A24"/>
    <mergeCell ref="B19:B24"/>
    <mergeCell ref="F6:F7"/>
    <mergeCell ref="A8:K8"/>
    <mergeCell ref="A9:K9"/>
    <mergeCell ref="A10:A11"/>
    <mergeCell ref="A12:K12"/>
    <mergeCell ref="A13:A18"/>
    <mergeCell ref="B13:B18"/>
    <mergeCell ref="K1:L1"/>
    <mergeCell ref="F2:J2"/>
    <mergeCell ref="F3:J3"/>
    <mergeCell ref="A6:A7"/>
    <mergeCell ref="B6:B7"/>
    <mergeCell ref="C6:C7"/>
    <mergeCell ref="D6:D7"/>
    <mergeCell ref="E6:E7"/>
    <mergeCell ref="A1:A5"/>
    <mergeCell ref="B1:E5"/>
    <mergeCell ref="F1:J1"/>
    <mergeCell ref="H6:I6"/>
    <mergeCell ref="J6:J7"/>
    <mergeCell ref="K6:K7"/>
    <mergeCell ref="L6:L7"/>
    <mergeCell ref="K3:L3"/>
    <mergeCell ref="A55:A58"/>
    <mergeCell ref="B55:B58"/>
    <mergeCell ref="A34:K34"/>
    <mergeCell ref="A35:A43"/>
    <mergeCell ref="A44:K44"/>
    <mergeCell ref="A45:A47"/>
    <mergeCell ref="B45:B47"/>
    <mergeCell ref="A48:A50"/>
    <mergeCell ref="B48:B50"/>
    <mergeCell ref="A51:A53"/>
    <mergeCell ref="B51:B53"/>
    <mergeCell ref="A54:K54"/>
    <mergeCell ref="B35:B37"/>
    <mergeCell ref="B38:B40"/>
    <mergeCell ref="A77:A81"/>
    <mergeCell ref="B77:B81"/>
    <mergeCell ref="A82:K82"/>
    <mergeCell ref="A83:A85"/>
    <mergeCell ref="B83:B85"/>
    <mergeCell ref="D83:E83"/>
    <mergeCell ref="D84:E84"/>
    <mergeCell ref="B59:B66"/>
    <mergeCell ref="A59:A66"/>
    <mergeCell ref="A67:K67"/>
    <mergeCell ref="B68:B70"/>
    <mergeCell ref="B71:B76"/>
    <mergeCell ref="A105:A107"/>
    <mergeCell ref="B105:B107"/>
    <mergeCell ref="A94:K94"/>
    <mergeCell ref="A95:A97"/>
    <mergeCell ref="B95:B97"/>
    <mergeCell ref="A98:K98"/>
    <mergeCell ref="A99:A101"/>
    <mergeCell ref="B99:B101"/>
  </mergeCells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63"/>
  <sheetViews>
    <sheetView tabSelected="1" zoomScale="80" zoomScaleNormal="80" zoomScaleSheetLayoutView="70" workbookViewId="0">
      <pane ySplit="7" topLeftCell="A248" activePane="bottomLeft" state="frozen"/>
      <selection pane="bottomLeft" activeCell="C92" sqref="C92"/>
    </sheetView>
  </sheetViews>
  <sheetFormatPr defaultColWidth="8.85546875" defaultRowHeight="18.75"/>
  <cols>
    <col min="1" max="1" width="28" style="9" customWidth="1"/>
    <col min="2" max="2" width="29.28515625" style="48" customWidth="1"/>
    <col min="3" max="3" width="14.42578125" style="13" customWidth="1"/>
    <col min="4" max="4" width="17.28515625" style="48" customWidth="1"/>
    <col min="5" max="5" width="10.5703125" style="49" customWidth="1"/>
    <col min="6" max="6" width="9.140625" style="49" customWidth="1"/>
    <col min="7" max="7" width="14.42578125" style="86" hidden="1" customWidth="1"/>
    <col min="8" max="8" width="6.42578125" style="178" customWidth="1"/>
    <col min="9" max="9" width="6.42578125" style="13" customWidth="1"/>
    <col min="10" max="10" width="14.140625" style="50" customWidth="1"/>
    <col min="11" max="11" width="14.7109375" style="51" customWidth="1"/>
    <col min="12" max="12" width="18.28515625" style="52" customWidth="1"/>
    <col min="13" max="13" width="2" style="9" customWidth="1"/>
    <col min="14" max="16384" width="8.85546875" style="9"/>
  </cols>
  <sheetData>
    <row r="1" spans="1:12" ht="21.95" customHeight="1">
      <c r="A1" s="1212"/>
      <c r="B1" s="1203" t="s">
        <v>2094</v>
      </c>
      <c r="C1" s="1204"/>
      <c r="D1" s="1204"/>
      <c r="E1" s="1205"/>
      <c r="F1" s="1221" t="s">
        <v>178</v>
      </c>
      <c r="G1" s="1221"/>
      <c r="H1" s="1221"/>
      <c r="I1" s="1222"/>
      <c r="J1" s="1223"/>
      <c r="K1" s="1331">
        <f>'Запорная арматура'!K1:L1</f>
        <v>0</v>
      </c>
      <c r="L1" s="1332"/>
    </row>
    <row r="2" spans="1:12" ht="21.95" customHeight="1">
      <c r="A2" s="1213"/>
      <c r="B2" s="1206"/>
      <c r="C2" s="1207"/>
      <c r="D2" s="1207"/>
      <c r="E2" s="1208"/>
      <c r="F2" s="1224" t="s">
        <v>281</v>
      </c>
      <c r="G2" s="1224"/>
      <c r="H2" s="1224"/>
      <c r="I2" s="1225"/>
      <c r="J2" s="1226"/>
      <c r="K2" s="87">
        <f>'Запорная арматура'!K2</f>
        <v>55</v>
      </c>
      <c r="L2" s="88">
        <f>'Запорная арматура'!L2</f>
        <v>60</v>
      </c>
    </row>
    <row r="3" spans="1:12" ht="21.95" customHeight="1">
      <c r="A3" s="1213"/>
      <c r="B3" s="1206"/>
      <c r="C3" s="1207"/>
      <c r="D3" s="1207"/>
      <c r="E3" s="1208"/>
      <c r="F3" s="1224" t="s">
        <v>52</v>
      </c>
      <c r="G3" s="1224"/>
      <c r="H3" s="1224"/>
      <c r="I3" s="1225"/>
      <c r="J3" s="1226"/>
      <c r="K3" s="1197">
        <f>'Запорная арматура'!K3:L3</f>
        <v>0</v>
      </c>
      <c r="L3" s="1198"/>
    </row>
    <row r="4" spans="1:12" ht="21.95" customHeight="1">
      <c r="A4" s="1213"/>
      <c r="B4" s="1206"/>
      <c r="C4" s="1207"/>
      <c r="D4" s="1207"/>
      <c r="E4" s="1208"/>
      <c r="F4" s="1224" t="s">
        <v>174</v>
      </c>
      <c r="G4" s="1224"/>
      <c r="H4" s="1224"/>
      <c r="I4" s="1225"/>
      <c r="J4" s="1226"/>
      <c r="K4" s="1199">
        <f>'Запорная арматура'!K4:L4</f>
        <v>0</v>
      </c>
      <c r="L4" s="1200"/>
    </row>
    <row r="5" spans="1:12" ht="21.95" customHeight="1" thickBot="1">
      <c r="A5" s="1214"/>
      <c r="B5" s="1209"/>
      <c r="C5" s="1210"/>
      <c r="D5" s="1210"/>
      <c r="E5" s="1211"/>
      <c r="F5" s="1227" t="s">
        <v>175</v>
      </c>
      <c r="G5" s="1227"/>
      <c r="H5" s="1227"/>
      <c r="I5" s="1228"/>
      <c r="J5" s="1229"/>
      <c r="K5" s="1333">
        <f>'Запорная арматура'!K5:L5</f>
        <v>0</v>
      </c>
      <c r="L5" s="1202"/>
    </row>
    <row r="6" spans="1:12" ht="15.75" customHeight="1" thickBot="1">
      <c r="A6" s="1215" t="s">
        <v>0</v>
      </c>
      <c r="B6" s="1215" t="s">
        <v>60</v>
      </c>
      <c r="C6" s="1215" t="s">
        <v>61</v>
      </c>
      <c r="D6" s="1215" t="s">
        <v>1</v>
      </c>
      <c r="E6" s="1219" t="s">
        <v>162</v>
      </c>
      <c r="F6" s="1183" t="s">
        <v>170</v>
      </c>
      <c r="G6" s="150"/>
      <c r="H6" s="1185" t="s">
        <v>632</v>
      </c>
      <c r="I6" s="1186"/>
      <c r="J6" s="1181" t="s">
        <v>1283</v>
      </c>
      <c r="K6" s="1193" t="s">
        <v>171</v>
      </c>
      <c r="L6" s="1334" t="s">
        <v>51</v>
      </c>
    </row>
    <row r="7" spans="1:12" ht="15.75" customHeight="1" thickBot="1">
      <c r="A7" s="1216"/>
      <c r="B7" s="1216"/>
      <c r="C7" s="1216"/>
      <c r="D7" s="1216"/>
      <c r="E7" s="1220"/>
      <c r="F7" s="1184"/>
      <c r="G7" s="149"/>
      <c r="H7" s="151" t="s">
        <v>633</v>
      </c>
      <c r="I7" s="196" t="s">
        <v>634</v>
      </c>
      <c r="J7" s="1182"/>
      <c r="K7" s="1194"/>
      <c r="L7" s="1335"/>
    </row>
    <row r="8" spans="1:12" ht="29.25" customHeight="1" thickBot="1">
      <c r="A8" s="1336" t="s">
        <v>630</v>
      </c>
      <c r="B8" s="1337"/>
      <c r="C8" s="1337"/>
      <c r="D8" s="1337"/>
      <c r="E8" s="1337"/>
      <c r="F8" s="1337"/>
      <c r="G8" s="1337"/>
      <c r="H8" s="1337"/>
      <c r="I8" s="1337"/>
      <c r="J8" s="1337"/>
      <c r="K8" s="1337"/>
      <c r="L8" s="239"/>
    </row>
    <row r="9" spans="1:12" ht="25.5" customHeight="1" thickBot="1">
      <c r="A9" s="1072" t="s">
        <v>315</v>
      </c>
      <c r="B9" s="1073"/>
      <c r="C9" s="1073"/>
      <c r="D9" s="1073"/>
      <c r="E9" s="1073"/>
      <c r="F9" s="1073"/>
      <c r="G9" s="1073"/>
      <c r="H9" s="1073"/>
      <c r="I9" s="1073"/>
      <c r="J9" s="1073"/>
      <c r="K9" s="1073"/>
      <c r="L9" s="248"/>
    </row>
    <row r="10" spans="1:12" ht="27.95" customHeight="1">
      <c r="A10" s="1190"/>
      <c r="B10" s="1140" t="s">
        <v>310</v>
      </c>
      <c r="C10" s="146" t="s">
        <v>301</v>
      </c>
      <c r="D10" s="4" t="s">
        <v>4</v>
      </c>
      <c r="E10" s="10">
        <v>40</v>
      </c>
      <c r="F10" s="233">
        <v>97</v>
      </c>
      <c r="G10" s="79">
        <v>8.3699999999999988E-5</v>
      </c>
      <c r="H10" s="169">
        <v>10</v>
      </c>
      <c r="I10" s="231" t="s">
        <v>673</v>
      </c>
      <c r="J10" s="11">
        <v>4.1910000000000007</v>
      </c>
      <c r="K10" s="12">
        <f t="shared" ref="K10:K19" si="0">J10*$K$2*((100-$K$1)/100)</f>
        <v>230.50500000000005</v>
      </c>
      <c r="L10" s="241"/>
    </row>
    <row r="11" spans="1:12" ht="27.95" customHeight="1">
      <c r="A11" s="1191"/>
      <c r="B11" s="1141"/>
      <c r="C11" s="147" t="s">
        <v>302</v>
      </c>
      <c r="D11" s="5" t="s">
        <v>6</v>
      </c>
      <c r="E11" s="14">
        <v>40</v>
      </c>
      <c r="F11" s="234">
        <v>156</v>
      </c>
      <c r="G11" s="80">
        <v>1.3949999999999998E-4</v>
      </c>
      <c r="H11" s="170">
        <v>10</v>
      </c>
      <c r="I11" s="232" t="s">
        <v>635</v>
      </c>
      <c r="J11" s="15">
        <v>6.7870000000000008</v>
      </c>
      <c r="K11" s="16">
        <f t="shared" si="0"/>
        <v>373.28500000000003</v>
      </c>
      <c r="L11" s="242"/>
    </row>
    <row r="12" spans="1:12" ht="27.95" customHeight="1">
      <c r="A12" s="1191"/>
      <c r="B12" s="1141"/>
      <c r="C12" s="147" t="s">
        <v>303</v>
      </c>
      <c r="D12" s="5" t="s">
        <v>8</v>
      </c>
      <c r="E12" s="14">
        <v>40</v>
      </c>
      <c r="F12" s="234">
        <v>246</v>
      </c>
      <c r="G12" s="80">
        <v>2.3249999999999996E-4</v>
      </c>
      <c r="H12" s="170">
        <v>5</v>
      </c>
      <c r="I12" s="232" t="s">
        <v>672</v>
      </c>
      <c r="J12" s="15">
        <v>11.638000000000002</v>
      </c>
      <c r="K12" s="16">
        <f t="shared" si="0"/>
        <v>640.09000000000015</v>
      </c>
      <c r="L12" s="242"/>
    </row>
    <row r="13" spans="1:12" ht="27.95" customHeight="1">
      <c r="A13" s="1191"/>
      <c r="B13" s="1141"/>
      <c r="C13" s="147" t="s">
        <v>304</v>
      </c>
      <c r="D13" s="5" t="s">
        <v>10</v>
      </c>
      <c r="E13" s="14">
        <v>40</v>
      </c>
      <c r="F13" s="234">
        <v>376</v>
      </c>
      <c r="G13" s="80">
        <v>3.4185937500000004E-4</v>
      </c>
      <c r="H13" s="170">
        <v>5</v>
      </c>
      <c r="I13" s="232" t="s">
        <v>658</v>
      </c>
      <c r="J13" s="15">
        <v>17.215000000000003</v>
      </c>
      <c r="K13" s="16">
        <f t="shared" si="0"/>
        <v>946.82500000000016</v>
      </c>
      <c r="L13" s="242"/>
    </row>
    <row r="14" spans="1:12" ht="27.95" customHeight="1">
      <c r="A14" s="1191"/>
      <c r="B14" s="1141"/>
      <c r="C14" s="147" t="s">
        <v>306</v>
      </c>
      <c r="D14" s="5" t="s">
        <v>12</v>
      </c>
      <c r="E14" s="14">
        <v>40</v>
      </c>
      <c r="F14" s="234">
        <v>531</v>
      </c>
      <c r="G14" s="80">
        <v>5.4697500000000011E-4</v>
      </c>
      <c r="H14" s="170">
        <v>5</v>
      </c>
      <c r="I14" s="232" t="s">
        <v>669</v>
      </c>
      <c r="J14" s="15">
        <v>28.05</v>
      </c>
      <c r="K14" s="16">
        <f t="shared" si="0"/>
        <v>1542.75</v>
      </c>
      <c r="L14" s="242"/>
    </row>
    <row r="15" spans="1:12" ht="27.95" customHeight="1" thickBot="1">
      <c r="A15" s="1192"/>
      <c r="B15" s="1142"/>
      <c r="C15" s="148" t="s">
        <v>305</v>
      </c>
      <c r="D15" s="6" t="s">
        <v>14</v>
      </c>
      <c r="E15" s="17">
        <v>40</v>
      </c>
      <c r="F15" s="235">
        <v>939</v>
      </c>
      <c r="G15" s="81">
        <v>9.1162500000000011E-4</v>
      </c>
      <c r="H15" s="171">
        <v>3</v>
      </c>
      <c r="I15" s="154" t="s">
        <v>638</v>
      </c>
      <c r="J15" s="18">
        <v>49.170000000000009</v>
      </c>
      <c r="K15" s="19">
        <f t="shared" si="0"/>
        <v>2704.3500000000004</v>
      </c>
      <c r="L15" s="243"/>
    </row>
    <row r="16" spans="1:12" ht="27.95" customHeight="1">
      <c r="A16" s="1103"/>
      <c r="B16" s="1106" t="s">
        <v>311</v>
      </c>
      <c r="C16" s="146" t="s">
        <v>307</v>
      </c>
      <c r="D16" s="4" t="s">
        <v>4</v>
      </c>
      <c r="E16" s="32">
        <v>40</v>
      </c>
      <c r="F16" s="236">
        <v>114</v>
      </c>
      <c r="G16" s="159">
        <v>1.0462499999999998E-4</v>
      </c>
      <c r="H16" s="169">
        <v>10</v>
      </c>
      <c r="I16" s="228" t="s">
        <v>645</v>
      </c>
      <c r="J16" s="164">
        <v>5.61</v>
      </c>
      <c r="K16" s="68">
        <f t="shared" si="0"/>
        <v>308.55</v>
      </c>
      <c r="L16" s="241"/>
    </row>
    <row r="17" spans="1:12" ht="27.95" customHeight="1">
      <c r="A17" s="1104"/>
      <c r="B17" s="1102"/>
      <c r="C17" s="147" t="s">
        <v>308</v>
      </c>
      <c r="D17" s="5" t="s">
        <v>6</v>
      </c>
      <c r="E17" s="58">
        <v>40</v>
      </c>
      <c r="F17" s="237">
        <v>191</v>
      </c>
      <c r="G17" s="160">
        <v>1.3949999999999998E-4</v>
      </c>
      <c r="H17" s="170">
        <v>10</v>
      </c>
      <c r="I17" s="158" t="s">
        <v>644</v>
      </c>
      <c r="J17" s="30">
        <v>8.5140000000000011</v>
      </c>
      <c r="K17" s="69">
        <f t="shared" si="0"/>
        <v>468.27000000000004</v>
      </c>
      <c r="L17" s="242"/>
    </row>
    <row r="18" spans="1:12" ht="27.95" customHeight="1">
      <c r="A18" s="1104"/>
      <c r="B18" s="1102"/>
      <c r="C18" s="62" t="s">
        <v>309</v>
      </c>
      <c r="D18" s="63" t="s">
        <v>8</v>
      </c>
      <c r="E18" s="78">
        <v>40</v>
      </c>
      <c r="F18" s="78">
        <v>309</v>
      </c>
      <c r="G18" s="275">
        <v>4.5581250000000005E-4</v>
      </c>
      <c r="H18" s="172">
        <v>6</v>
      </c>
      <c r="I18" s="162" t="s">
        <v>637</v>
      </c>
      <c r="J18" s="122">
        <v>16.225000000000001</v>
      </c>
      <c r="K18" s="69">
        <f t="shared" si="0"/>
        <v>892.37500000000011</v>
      </c>
      <c r="L18" s="245"/>
    </row>
    <row r="19" spans="1:12" ht="27.95" customHeight="1" thickBot="1">
      <c r="A19" s="1105"/>
      <c r="B19" s="1107"/>
      <c r="C19" s="276" t="s">
        <v>846</v>
      </c>
      <c r="D19" s="6" t="s">
        <v>10</v>
      </c>
      <c r="E19" s="57">
        <v>40</v>
      </c>
      <c r="F19" s="238">
        <v>470</v>
      </c>
      <c r="G19" s="83">
        <v>4.5581250000000005E-4</v>
      </c>
      <c r="H19" s="171">
        <v>5</v>
      </c>
      <c r="I19" s="277" t="s">
        <v>649</v>
      </c>
      <c r="J19" s="25">
        <v>22.880000000000003</v>
      </c>
      <c r="K19" s="70">
        <f t="shared" si="0"/>
        <v>1258.4000000000001</v>
      </c>
      <c r="L19" s="243"/>
    </row>
    <row r="20" spans="1:12" ht="27.95" customHeight="1" thickBot="1">
      <c r="A20" s="1093" t="s">
        <v>574</v>
      </c>
      <c r="B20" s="1094"/>
      <c r="C20" s="1094"/>
      <c r="D20" s="1094"/>
      <c r="E20" s="1094"/>
      <c r="F20" s="1094"/>
      <c r="G20" s="1094"/>
      <c r="H20" s="1094"/>
      <c r="I20" s="1094"/>
      <c r="J20" s="1094"/>
      <c r="K20" s="1094"/>
      <c r="L20" s="244"/>
    </row>
    <row r="21" spans="1:12" ht="27.95" customHeight="1">
      <c r="A21" s="1103"/>
      <c r="B21" s="1106" t="s">
        <v>312</v>
      </c>
      <c r="C21" s="201" t="s">
        <v>313</v>
      </c>
      <c r="D21" s="220" t="s">
        <v>4</v>
      </c>
      <c r="E21" s="32">
        <v>25</v>
      </c>
      <c r="F21" s="236">
        <v>74</v>
      </c>
      <c r="G21" s="84">
        <v>8.3699999999999988E-5</v>
      </c>
      <c r="H21" s="169">
        <v>10</v>
      </c>
      <c r="I21" s="228" t="s">
        <v>675</v>
      </c>
      <c r="J21" s="164">
        <v>3.6520000000000001</v>
      </c>
      <c r="K21" s="68">
        <f>J21*$K$2*((100-$K$1)/100)</f>
        <v>200.86</v>
      </c>
      <c r="L21" s="241"/>
    </row>
    <row r="22" spans="1:12" ht="27.95" customHeight="1">
      <c r="A22" s="1104"/>
      <c r="B22" s="1102"/>
      <c r="C22" s="147" t="s">
        <v>314</v>
      </c>
      <c r="D22" s="221" t="s">
        <v>6</v>
      </c>
      <c r="E22" s="58">
        <v>25</v>
      </c>
      <c r="F22" s="237">
        <v>116</v>
      </c>
      <c r="G22" s="82">
        <v>1.3949999999999998E-4</v>
      </c>
      <c r="H22" s="170">
        <v>10</v>
      </c>
      <c r="I22" s="229" t="s">
        <v>645</v>
      </c>
      <c r="J22" s="30">
        <v>5.7310000000000008</v>
      </c>
      <c r="K22" s="69">
        <f>J22*$K$2*((100-$K$1)/100)</f>
        <v>315.20500000000004</v>
      </c>
      <c r="L22" s="242"/>
    </row>
    <row r="23" spans="1:12" ht="27.95" customHeight="1" thickBot="1">
      <c r="A23" s="1105"/>
      <c r="B23" s="1107"/>
      <c r="C23" s="148" t="s">
        <v>773</v>
      </c>
      <c r="D23" s="6" t="s">
        <v>8</v>
      </c>
      <c r="E23" s="57">
        <v>25</v>
      </c>
      <c r="F23" s="238">
        <v>205</v>
      </c>
      <c r="G23" s="83">
        <v>2.3249999999999996E-4</v>
      </c>
      <c r="H23" s="171">
        <v>5</v>
      </c>
      <c r="I23" s="230" t="s">
        <v>646</v>
      </c>
      <c r="J23" s="25">
        <v>10.230000000000002</v>
      </c>
      <c r="K23" s="69">
        <f>J23*$K$2*((100-$K$1)/100)</f>
        <v>562.65000000000009</v>
      </c>
      <c r="L23" s="243"/>
    </row>
    <row r="24" spans="1:12" ht="27.95" customHeight="1" thickBot="1">
      <c r="A24" s="1322" t="s">
        <v>916</v>
      </c>
      <c r="B24" s="1323"/>
      <c r="C24" s="1323"/>
      <c r="D24" s="1323"/>
      <c r="E24" s="1323"/>
      <c r="F24" s="1323"/>
      <c r="G24" s="1323"/>
      <c r="H24" s="1323"/>
      <c r="I24" s="1323"/>
      <c r="J24" s="1323"/>
      <c r="K24" s="1324"/>
      <c r="L24" s="244"/>
    </row>
    <row r="25" spans="1:12" ht="27.95" customHeight="1">
      <c r="A25" s="1190"/>
      <c r="B25" s="1132" t="s">
        <v>899</v>
      </c>
      <c r="C25" s="101" t="s">
        <v>900</v>
      </c>
      <c r="D25" s="135" t="s">
        <v>911</v>
      </c>
      <c r="E25" s="233">
        <v>40</v>
      </c>
      <c r="F25" s="102">
        <v>93</v>
      </c>
      <c r="G25" s="120">
        <v>6.6299999999999996E-3</v>
      </c>
      <c r="H25" s="193">
        <v>10</v>
      </c>
      <c r="I25" s="110">
        <v>160</v>
      </c>
      <c r="J25" s="11">
        <v>4.3120000000000003</v>
      </c>
      <c r="K25" s="114">
        <f t="shared" ref="K25:K30" si="1">J25*$K$2*((100-$K$1)/100)</f>
        <v>237.16000000000003</v>
      </c>
      <c r="L25" s="246"/>
    </row>
    <row r="26" spans="1:12" ht="27.95" customHeight="1">
      <c r="A26" s="1191"/>
      <c r="B26" s="1133"/>
      <c r="C26" s="92" t="s">
        <v>901</v>
      </c>
      <c r="D26" s="136" t="s">
        <v>910</v>
      </c>
      <c r="E26" s="234">
        <v>40</v>
      </c>
      <c r="F26" s="91">
        <v>130</v>
      </c>
      <c r="G26" s="118">
        <v>9.9450000000000007E-3</v>
      </c>
      <c r="H26" s="191">
        <v>10</v>
      </c>
      <c r="I26" s="97">
        <v>140</v>
      </c>
      <c r="J26" s="15">
        <v>5.995000000000001</v>
      </c>
      <c r="K26" s="69">
        <f t="shared" si="1"/>
        <v>329.72500000000008</v>
      </c>
      <c r="L26" s="242"/>
    </row>
    <row r="27" spans="1:12" ht="27.95" customHeight="1">
      <c r="A27" s="1191"/>
      <c r="B27" s="1133"/>
      <c r="C27" s="92" t="s">
        <v>902</v>
      </c>
      <c r="D27" s="136" t="s">
        <v>909</v>
      </c>
      <c r="E27" s="234">
        <v>40</v>
      </c>
      <c r="F27" s="91">
        <v>164</v>
      </c>
      <c r="G27" s="118">
        <v>1.4206999999999999E-2</v>
      </c>
      <c r="H27" s="191">
        <v>10</v>
      </c>
      <c r="I27" s="97">
        <v>150</v>
      </c>
      <c r="J27" s="15">
        <v>7.6780000000000008</v>
      </c>
      <c r="K27" s="69">
        <f t="shared" si="1"/>
        <v>422.29</v>
      </c>
      <c r="L27" s="242"/>
    </row>
    <row r="28" spans="1:12" ht="27.95" customHeight="1">
      <c r="A28" s="1191"/>
      <c r="B28" s="1133"/>
      <c r="C28" s="92" t="s">
        <v>903</v>
      </c>
      <c r="D28" s="133" t="s">
        <v>908</v>
      </c>
      <c r="E28" s="234">
        <v>40</v>
      </c>
      <c r="F28" s="91">
        <v>255</v>
      </c>
      <c r="G28" s="118">
        <v>1.4206999999999999E-2</v>
      </c>
      <c r="H28" s="191">
        <v>10</v>
      </c>
      <c r="I28" s="97">
        <v>100</v>
      </c>
      <c r="J28" s="15">
        <v>11.319000000000001</v>
      </c>
      <c r="K28" s="69">
        <f t="shared" si="1"/>
        <v>622.54500000000007</v>
      </c>
      <c r="L28" s="242"/>
    </row>
    <row r="29" spans="1:12" ht="27.95" customHeight="1">
      <c r="A29" s="1191"/>
      <c r="B29" s="1133"/>
      <c r="C29" s="92" t="s">
        <v>904</v>
      </c>
      <c r="D29" s="133" t="s">
        <v>907</v>
      </c>
      <c r="E29" s="234">
        <v>40</v>
      </c>
      <c r="F29" s="91">
        <v>355</v>
      </c>
      <c r="G29" s="118">
        <v>6.2160000000000002E-3</v>
      </c>
      <c r="H29" s="191">
        <v>10</v>
      </c>
      <c r="I29" s="97">
        <v>70</v>
      </c>
      <c r="J29" s="15">
        <v>15.081000000000001</v>
      </c>
      <c r="K29" s="69">
        <f t="shared" si="1"/>
        <v>829.45500000000004</v>
      </c>
      <c r="L29" s="242"/>
    </row>
    <row r="30" spans="1:12" ht="27.95" customHeight="1" thickBot="1">
      <c r="A30" s="1192"/>
      <c r="B30" s="1159"/>
      <c r="C30" s="103" t="s">
        <v>905</v>
      </c>
      <c r="D30" s="134" t="s">
        <v>906</v>
      </c>
      <c r="E30" s="235">
        <v>40</v>
      </c>
      <c r="F30" s="104">
        <v>446</v>
      </c>
      <c r="G30" s="121">
        <v>7.1040000000000001E-3</v>
      </c>
      <c r="H30" s="192">
        <v>10</v>
      </c>
      <c r="I30" s="109">
        <v>70</v>
      </c>
      <c r="J30" s="18">
        <v>18.931000000000001</v>
      </c>
      <c r="K30" s="70">
        <f t="shared" si="1"/>
        <v>1041.2050000000002</v>
      </c>
      <c r="L30" s="243"/>
    </row>
    <row r="31" spans="1:12" ht="27.95" customHeight="1" thickBot="1">
      <c r="A31" s="1322" t="s">
        <v>578</v>
      </c>
      <c r="B31" s="1323"/>
      <c r="C31" s="1323"/>
      <c r="D31" s="1323"/>
      <c r="E31" s="1323"/>
      <c r="F31" s="1323"/>
      <c r="G31" s="1323"/>
      <c r="H31" s="1323"/>
      <c r="I31" s="1323"/>
      <c r="J31" s="1323"/>
      <c r="K31" s="1324"/>
      <c r="L31" s="244"/>
    </row>
    <row r="32" spans="1:12" ht="27.95" customHeight="1">
      <c r="A32" s="1103"/>
      <c r="B32" s="1106" t="s">
        <v>468</v>
      </c>
      <c r="C32" s="101" t="s">
        <v>469</v>
      </c>
      <c r="D32" s="135" t="s">
        <v>4</v>
      </c>
      <c r="E32" s="32">
        <v>40</v>
      </c>
      <c r="F32" s="102">
        <v>20</v>
      </c>
      <c r="G32" s="120">
        <v>1.8081818181818186E-5</v>
      </c>
      <c r="H32" s="193">
        <v>10</v>
      </c>
      <c r="I32" s="102">
        <v>550</v>
      </c>
      <c r="J32" s="164">
        <v>1.056</v>
      </c>
      <c r="K32" s="68">
        <f t="shared" ref="K32:K39" si="2">J32*$K$2*((100-$K$1)/100)</f>
        <v>58.080000000000005</v>
      </c>
      <c r="L32" s="241"/>
    </row>
    <row r="33" spans="1:12" ht="27.95" customHeight="1">
      <c r="A33" s="1104"/>
      <c r="B33" s="1102"/>
      <c r="C33" s="92" t="s">
        <v>470</v>
      </c>
      <c r="D33" s="136" t="s">
        <v>6</v>
      </c>
      <c r="E33" s="58">
        <v>40</v>
      </c>
      <c r="F33" s="91">
        <v>33</v>
      </c>
      <c r="G33" s="118">
        <v>2.8414285714285722E-5</v>
      </c>
      <c r="H33" s="191">
        <v>10</v>
      </c>
      <c r="I33" s="91">
        <v>350</v>
      </c>
      <c r="J33" s="30">
        <v>1.837</v>
      </c>
      <c r="K33" s="69">
        <f t="shared" si="2"/>
        <v>101.035</v>
      </c>
      <c r="L33" s="242"/>
    </row>
    <row r="34" spans="1:12" ht="27.95" customHeight="1">
      <c r="A34" s="1104"/>
      <c r="B34" s="1102"/>
      <c r="C34" s="92" t="s">
        <v>471</v>
      </c>
      <c r="D34" s="136" t="s">
        <v>8</v>
      </c>
      <c r="E34" s="58">
        <v>40</v>
      </c>
      <c r="F34" s="91">
        <v>50</v>
      </c>
      <c r="G34" s="118">
        <v>4.5204545454545466E-5</v>
      </c>
      <c r="H34" s="191">
        <v>5</v>
      </c>
      <c r="I34" s="91">
        <v>220</v>
      </c>
      <c r="J34" s="30">
        <v>3.08</v>
      </c>
      <c r="K34" s="69">
        <f t="shared" si="2"/>
        <v>169.4</v>
      </c>
      <c r="L34" s="242"/>
    </row>
    <row r="35" spans="1:12" ht="27.95" customHeight="1">
      <c r="A35" s="1104"/>
      <c r="B35" s="1102"/>
      <c r="C35" s="92" t="s">
        <v>472</v>
      </c>
      <c r="D35" s="136" t="s">
        <v>10</v>
      </c>
      <c r="E35" s="58">
        <v>40</v>
      </c>
      <c r="F35" s="91">
        <v>78</v>
      </c>
      <c r="G35" s="118">
        <v>7.9560000000000018E-5</v>
      </c>
      <c r="H35" s="191">
        <v>5</v>
      </c>
      <c r="I35" s="91">
        <v>125</v>
      </c>
      <c r="J35" s="30">
        <v>6.5450000000000008</v>
      </c>
      <c r="K35" s="69">
        <f t="shared" si="2"/>
        <v>359.97500000000002</v>
      </c>
      <c r="L35" s="242"/>
    </row>
    <row r="36" spans="1:12" ht="27.95" customHeight="1">
      <c r="A36" s="1104"/>
      <c r="B36" s="1102"/>
      <c r="C36" s="92" t="s">
        <v>760</v>
      </c>
      <c r="D36" s="203" t="s">
        <v>12</v>
      </c>
      <c r="E36" s="58">
        <v>40</v>
      </c>
      <c r="F36" s="91">
        <v>128</v>
      </c>
      <c r="G36" s="118">
        <f>0.01/I36</f>
        <v>1.1764705882352942E-4</v>
      </c>
      <c r="H36" s="191">
        <v>5</v>
      </c>
      <c r="I36" s="91">
        <v>85</v>
      </c>
      <c r="J36" s="30">
        <v>7.6450000000000005</v>
      </c>
      <c r="K36" s="69">
        <f t="shared" si="2"/>
        <v>420.47500000000002</v>
      </c>
      <c r="L36" s="242"/>
    </row>
    <row r="37" spans="1:12" ht="27.95" customHeight="1" thickBot="1">
      <c r="A37" s="1105"/>
      <c r="B37" s="1107"/>
      <c r="C37" s="103" t="s">
        <v>761</v>
      </c>
      <c r="D37" s="6" t="s">
        <v>14</v>
      </c>
      <c r="E37" s="57">
        <v>40</v>
      </c>
      <c r="F37" s="104">
        <v>191</v>
      </c>
      <c r="G37" s="118">
        <f>0.01/I37</f>
        <v>1.6666666666666666E-4</v>
      </c>
      <c r="H37" s="192">
        <v>1</v>
      </c>
      <c r="I37" s="104">
        <v>60</v>
      </c>
      <c r="J37" s="25">
        <v>13.585000000000001</v>
      </c>
      <c r="K37" s="69">
        <f t="shared" si="2"/>
        <v>747.17500000000007</v>
      </c>
      <c r="L37" s="245"/>
    </row>
    <row r="38" spans="1:12" ht="27.95" customHeight="1">
      <c r="A38" s="1082"/>
      <c r="B38" s="1325" t="s">
        <v>573</v>
      </c>
      <c r="C38" s="204" t="s">
        <v>473</v>
      </c>
      <c r="D38" s="2" t="s">
        <v>4</v>
      </c>
      <c r="E38" s="59">
        <v>40</v>
      </c>
      <c r="F38" s="59">
        <v>17</v>
      </c>
      <c r="G38" s="205">
        <v>1.4207142857142861E-5</v>
      </c>
      <c r="H38" s="206">
        <v>10</v>
      </c>
      <c r="I38" s="207" t="s">
        <v>689</v>
      </c>
      <c r="J38" s="116">
        <v>0.93500000000000005</v>
      </c>
      <c r="K38" s="68">
        <f t="shared" si="2"/>
        <v>51.425000000000004</v>
      </c>
      <c r="L38" s="241"/>
    </row>
    <row r="39" spans="1:12" ht="27.95" customHeight="1">
      <c r="A39" s="1083"/>
      <c r="B39" s="1127"/>
      <c r="C39" s="92" t="s">
        <v>474</v>
      </c>
      <c r="D39" s="5" t="s">
        <v>6</v>
      </c>
      <c r="E39" s="58">
        <v>40</v>
      </c>
      <c r="F39" s="58">
        <v>29</v>
      </c>
      <c r="G39" s="119">
        <v>2.4862500000000005E-5</v>
      </c>
      <c r="H39" s="191">
        <v>10</v>
      </c>
      <c r="I39" s="199" t="s">
        <v>655</v>
      </c>
      <c r="J39" s="89">
        <v>1.5509999999999999</v>
      </c>
      <c r="K39" s="69">
        <f t="shared" si="2"/>
        <v>85.304999999999993</v>
      </c>
      <c r="L39" s="242"/>
    </row>
    <row r="40" spans="1:12" ht="27.95" customHeight="1" thickBot="1">
      <c r="A40" s="1084"/>
      <c r="B40" s="1128"/>
      <c r="C40" s="98"/>
      <c r="D40" s="6"/>
      <c r="E40" s="57"/>
      <c r="F40" s="57"/>
      <c r="G40" s="83"/>
      <c r="H40" s="194"/>
      <c r="I40" s="184"/>
      <c r="J40" s="90"/>
      <c r="K40" s="70"/>
      <c r="L40" s="243"/>
    </row>
    <row r="41" spans="1:12" ht="27.95" customHeight="1">
      <c r="A41" s="1190"/>
      <c r="B41" s="1132" t="s">
        <v>481</v>
      </c>
      <c r="C41" s="101" t="s">
        <v>475</v>
      </c>
      <c r="D41" s="4" t="s">
        <v>4</v>
      </c>
      <c r="E41" s="10">
        <v>40</v>
      </c>
      <c r="F41" s="102">
        <v>25</v>
      </c>
      <c r="G41" s="120">
        <v>1.4843283582089557E-5</v>
      </c>
      <c r="H41" s="193">
        <v>10</v>
      </c>
      <c r="I41" s="200" t="s">
        <v>691</v>
      </c>
      <c r="J41" s="11">
        <v>1.0230000000000001</v>
      </c>
      <c r="K41" s="114">
        <f t="shared" ref="K41:K46" si="3">J41*$K$2*((100-$K$1)/100)</f>
        <v>56.265000000000008</v>
      </c>
      <c r="L41" s="246"/>
    </row>
    <row r="42" spans="1:12" ht="27.95" customHeight="1">
      <c r="A42" s="1191"/>
      <c r="B42" s="1133"/>
      <c r="C42" s="92" t="s">
        <v>476</v>
      </c>
      <c r="D42" s="5" t="s">
        <v>6</v>
      </c>
      <c r="E42" s="14">
        <v>40</v>
      </c>
      <c r="F42" s="91">
        <v>39</v>
      </c>
      <c r="G42" s="118">
        <v>2.6171052631578953E-5</v>
      </c>
      <c r="H42" s="191">
        <v>10</v>
      </c>
      <c r="I42" s="96">
        <v>380</v>
      </c>
      <c r="J42" s="15">
        <v>1.7160000000000002</v>
      </c>
      <c r="K42" s="69">
        <f t="shared" si="3"/>
        <v>94.38000000000001</v>
      </c>
      <c r="L42" s="242"/>
    </row>
    <row r="43" spans="1:12" ht="27.95" customHeight="1">
      <c r="A43" s="1191"/>
      <c r="B43" s="1133"/>
      <c r="C43" s="92" t="s">
        <v>477</v>
      </c>
      <c r="D43" s="5" t="s">
        <v>8</v>
      </c>
      <c r="E43" s="14">
        <v>40</v>
      </c>
      <c r="F43" s="91">
        <v>60</v>
      </c>
      <c r="G43" s="118">
        <v>4.9725000000000009E-5</v>
      </c>
      <c r="H43" s="191">
        <v>5</v>
      </c>
      <c r="I43" s="96">
        <v>200</v>
      </c>
      <c r="J43" s="15">
        <v>2.5410000000000004</v>
      </c>
      <c r="K43" s="69">
        <f t="shared" si="3"/>
        <v>139.75500000000002</v>
      </c>
      <c r="L43" s="242"/>
    </row>
    <row r="44" spans="1:12" ht="27.95" customHeight="1">
      <c r="A44" s="1191"/>
      <c r="B44" s="1133"/>
      <c r="C44" s="92" t="s">
        <v>478</v>
      </c>
      <c r="D44" s="5" t="s">
        <v>10</v>
      </c>
      <c r="E44" s="14">
        <v>40</v>
      </c>
      <c r="F44" s="91">
        <v>74</v>
      </c>
      <c r="G44" s="118">
        <v>6.6300000000000012E-5</v>
      </c>
      <c r="H44" s="191">
        <v>5</v>
      </c>
      <c r="I44" s="96">
        <v>150</v>
      </c>
      <c r="J44" s="15">
        <v>3.9930000000000003</v>
      </c>
      <c r="K44" s="69">
        <f t="shared" si="3"/>
        <v>219.61500000000001</v>
      </c>
      <c r="L44" s="242"/>
    </row>
    <row r="45" spans="1:12" ht="27.95" customHeight="1">
      <c r="A45" s="1191"/>
      <c r="B45" s="1133"/>
      <c r="C45" s="92" t="s">
        <v>479</v>
      </c>
      <c r="D45" s="5" t="s">
        <v>12</v>
      </c>
      <c r="E45" s="14">
        <v>40</v>
      </c>
      <c r="F45" s="91">
        <v>109</v>
      </c>
      <c r="G45" s="118">
        <v>9.0409090909090932E-5</v>
      </c>
      <c r="H45" s="191">
        <v>5</v>
      </c>
      <c r="I45" s="96">
        <v>110</v>
      </c>
      <c r="J45" s="15">
        <v>5.28</v>
      </c>
      <c r="K45" s="69">
        <f t="shared" si="3"/>
        <v>290.40000000000003</v>
      </c>
      <c r="L45" s="242"/>
    </row>
    <row r="46" spans="1:12" ht="27.95" customHeight="1" thickBot="1">
      <c r="A46" s="1192"/>
      <c r="B46" s="1159"/>
      <c r="C46" s="103" t="s">
        <v>480</v>
      </c>
      <c r="D46" s="6" t="s">
        <v>14</v>
      </c>
      <c r="E46" s="17">
        <v>40</v>
      </c>
      <c r="F46" s="104">
        <v>161</v>
      </c>
      <c r="G46" s="142">
        <v>1.6575000000000004E-4</v>
      </c>
      <c r="H46" s="192">
        <v>1</v>
      </c>
      <c r="I46" s="109" t="s">
        <v>646</v>
      </c>
      <c r="J46" s="18">
        <v>8.7890000000000015</v>
      </c>
      <c r="K46" s="112">
        <f t="shared" si="3"/>
        <v>483.3950000000001</v>
      </c>
      <c r="L46" s="245"/>
    </row>
    <row r="47" spans="1:12" ht="27.95" customHeight="1" thickBot="1">
      <c r="A47" s="1322" t="s">
        <v>581</v>
      </c>
      <c r="B47" s="1323"/>
      <c r="C47" s="1323"/>
      <c r="D47" s="1323"/>
      <c r="E47" s="1323"/>
      <c r="F47" s="1323"/>
      <c r="G47" s="1323"/>
      <c r="H47" s="1323"/>
      <c r="I47" s="1323"/>
      <c r="J47" s="1323"/>
      <c r="K47" s="1324"/>
      <c r="L47" s="244"/>
    </row>
    <row r="48" spans="1:12" ht="27.95" customHeight="1">
      <c r="A48" s="1190"/>
      <c r="B48" s="1132" t="s">
        <v>485</v>
      </c>
      <c r="C48" s="101" t="s">
        <v>487</v>
      </c>
      <c r="D48" s="135" t="s">
        <v>4</v>
      </c>
      <c r="E48" s="10">
        <v>40</v>
      </c>
      <c r="F48" s="102">
        <v>12</v>
      </c>
      <c r="G48" s="120">
        <v>1.2431250000000002E-5</v>
      </c>
      <c r="H48" s="193">
        <v>10</v>
      </c>
      <c r="I48" s="110" t="s">
        <v>692</v>
      </c>
      <c r="J48" s="11">
        <v>0.70400000000000007</v>
      </c>
      <c r="K48" s="114">
        <f>J48*$K$2*((100-$K$1)/100)</f>
        <v>38.720000000000006</v>
      </c>
      <c r="L48" s="246"/>
    </row>
    <row r="49" spans="1:12" ht="27.95" customHeight="1">
      <c r="A49" s="1191"/>
      <c r="B49" s="1133"/>
      <c r="C49" s="92" t="s">
        <v>488</v>
      </c>
      <c r="D49" s="136" t="s">
        <v>6</v>
      </c>
      <c r="E49" s="14">
        <v>40</v>
      </c>
      <c r="F49" s="91">
        <v>19</v>
      </c>
      <c r="G49" s="118">
        <v>1.9890000000000004E-5</v>
      </c>
      <c r="H49" s="191">
        <v>10</v>
      </c>
      <c r="I49" s="97" t="s">
        <v>686</v>
      </c>
      <c r="J49" s="15">
        <v>1.2210000000000003</v>
      </c>
      <c r="K49" s="69">
        <f t="shared" ref="K49:K56" si="4">J49*$K$2*((100-$K$1)/100)</f>
        <v>67.155000000000015</v>
      </c>
      <c r="L49" s="242"/>
    </row>
    <row r="50" spans="1:12" ht="27.95" customHeight="1">
      <c r="A50" s="1191"/>
      <c r="B50" s="1133"/>
      <c r="C50" s="92" t="s">
        <v>489</v>
      </c>
      <c r="D50" s="136" t="s">
        <v>8</v>
      </c>
      <c r="E50" s="14">
        <v>40</v>
      </c>
      <c r="F50" s="91">
        <v>26</v>
      </c>
      <c r="G50" s="118">
        <v>2.8414285714285722E-5</v>
      </c>
      <c r="H50" s="191">
        <v>10</v>
      </c>
      <c r="I50" s="97" t="s">
        <v>693</v>
      </c>
      <c r="J50" s="15">
        <v>1.54</v>
      </c>
      <c r="K50" s="69">
        <f t="shared" si="4"/>
        <v>84.7</v>
      </c>
      <c r="L50" s="242"/>
    </row>
    <row r="51" spans="1:12" ht="27.95" customHeight="1">
      <c r="A51" s="1191"/>
      <c r="B51" s="1133"/>
      <c r="C51" s="92" t="s">
        <v>490</v>
      </c>
      <c r="D51" s="133" t="s">
        <v>10</v>
      </c>
      <c r="E51" s="14">
        <v>40</v>
      </c>
      <c r="F51" s="91">
        <v>39</v>
      </c>
      <c r="G51" s="118">
        <v>9.9450000000000019E-5</v>
      </c>
      <c r="H51" s="191">
        <v>10</v>
      </c>
      <c r="I51" s="97" t="s">
        <v>645</v>
      </c>
      <c r="J51" s="15">
        <v>2.3320000000000003</v>
      </c>
      <c r="K51" s="69">
        <f t="shared" si="4"/>
        <v>128.26000000000002</v>
      </c>
      <c r="L51" s="242"/>
    </row>
    <row r="52" spans="1:12" ht="27.95" customHeight="1">
      <c r="A52" s="1191"/>
      <c r="B52" s="1133"/>
      <c r="C52" s="92" t="s">
        <v>491</v>
      </c>
      <c r="D52" s="133" t="s">
        <v>12</v>
      </c>
      <c r="E52" s="14">
        <v>40</v>
      </c>
      <c r="F52" s="91">
        <v>54</v>
      </c>
      <c r="G52" s="118">
        <v>9.9450000000000019E-5</v>
      </c>
      <c r="H52" s="191">
        <v>10</v>
      </c>
      <c r="I52" s="97" t="s">
        <v>645</v>
      </c>
      <c r="J52" s="15">
        <v>3.8280000000000003</v>
      </c>
      <c r="K52" s="69">
        <f t="shared" si="4"/>
        <v>210.54000000000002</v>
      </c>
      <c r="L52" s="242"/>
    </row>
    <row r="53" spans="1:12" ht="27.95" customHeight="1" thickBot="1">
      <c r="A53" s="1192"/>
      <c r="B53" s="1159"/>
      <c r="C53" s="103" t="s">
        <v>492</v>
      </c>
      <c r="D53" s="134" t="s">
        <v>14</v>
      </c>
      <c r="E53" s="17">
        <v>40</v>
      </c>
      <c r="F53" s="104">
        <v>85</v>
      </c>
      <c r="G53" s="121">
        <v>1.2431250000000002E-4</v>
      </c>
      <c r="H53" s="192">
        <v>5</v>
      </c>
      <c r="I53" s="109" t="s">
        <v>635</v>
      </c>
      <c r="J53" s="18">
        <v>5.588000000000001</v>
      </c>
      <c r="K53" s="70">
        <f t="shared" si="4"/>
        <v>307.34000000000003</v>
      </c>
      <c r="L53" s="243"/>
    </row>
    <row r="54" spans="1:12" ht="27.95" customHeight="1">
      <c r="A54" s="1081"/>
      <c r="B54" s="1126" t="s">
        <v>486</v>
      </c>
      <c r="C54" s="101" t="s">
        <v>493</v>
      </c>
      <c r="D54" s="135" t="s">
        <v>4</v>
      </c>
      <c r="E54" s="32">
        <v>40</v>
      </c>
      <c r="F54" s="102">
        <v>8</v>
      </c>
      <c r="G54" s="120">
        <v>6.6300000000000017E-6</v>
      </c>
      <c r="H54" s="193">
        <v>50</v>
      </c>
      <c r="I54" s="105" t="s">
        <v>694</v>
      </c>
      <c r="J54" s="164">
        <v>0.63800000000000001</v>
      </c>
      <c r="K54" s="68">
        <f t="shared" si="4"/>
        <v>35.090000000000003</v>
      </c>
      <c r="L54" s="241"/>
    </row>
    <row r="55" spans="1:12" ht="27.95" customHeight="1">
      <c r="A55" s="1083"/>
      <c r="B55" s="1127"/>
      <c r="C55" s="92" t="s">
        <v>494</v>
      </c>
      <c r="D55" s="136" t="s">
        <v>6</v>
      </c>
      <c r="E55" s="58">
        <v>40</v>
      </c>
      <c r="F55" s="91">
        <v>13</v>
      </c>
      <c r="G55" s="117">
        <v>1.3260000000000003E-5</v>
      </c>
      <c r="H55" s="136">
        <v>25</v>
      </c>
      <c r="I55" s="93" t="s">
        <v>695</v>
      </c>
      <c r="J55" s="30">
        <v>1.2100000000000002</v>
      </c>
      <c r="K55" s="69">
        <f t="shared" si="4"/>
        <v>66.550000000000011</v>
      </c>
      <c r="L55" s="242"/>
    </row>
    <row r="56" spans="1:12" ht="27.95" customHeight="1" thickBot="1">
      <c r="A56" s="1084"/>
      <c r="B56" s="1128"/>
      <c r="C56" s="103" t="s">
        <v>495</v>
      </c>
      <c r="D56" s="137" t="s">
        <v>8</v>
      </c>
      <c r="E56" s="57">
        <v>40</v>
      </c>
      <c r="F56" s="104">
        <v>18</v>
      </c>
      <c r="G56" s="185">
        <v>1.9890000000000004E-5</v>
      </c>
      <c r="H56" s="137">
        <v>10</v>
      </c>
      <c r="I56" s="106" t="s">
        <v>686</v>
      </c>
      <c r="J56" s="25">
        <v>1.7600000000000002</v>
      </c>
      <c r="K56" s="112">
        <f t="shared" si="4"/>
        <v>96.800000000000011</v>
      </c>
      <c r="L56" s="245"/>
    </row>
    <row r="57" spans="1:12" ht="27.95" customHeight="1" thickBot="1">
      <c r="A57" s="1322" t="s">
        <v>582</v>
      </c>
      <c r="B57" s="1323"/>
      <c r="C57" s="1323"/>
      <c r="D57" s="1323"/>
      <c r="E57" s="1323"/>
      <c r="F57" s="1323"/>
      <c r="G57" s="1323"/>
      <c r="H57" s="1323"/>
      <c r="I57" s="1323"/>
      <c r="J57" s="1323"/>
      <c r="K57" s="1324"/>
      <c r="L57" s="244"/>
    </row>
    <row r="58" spans="1:12" ht="27.95" customHeight="1">
      <c r="A58" s="1081"/>
      <c r="B58" s="1126" t="s">
        <v>482</v>
      </c>
      <c r="C58" s="101" t="s">
        <v>483</v>
      </c>
      <c r="D58" s="132" t="s">
        <v>4</v>
      </c>
      <c r="E58" s="32">
        <v>40</v>
      </c>
      <c r="F58" s="102">
        <v>82</v>
      </c>
      <c r="G58" s="120">
        <v>9.0409090909090932E-5</v>
      </c>
      <c r="H58" s="193">
        <v>10</v>
      </c>
      <c r="I58" s="183" t="s">
        <v>683</v>
      </c>
      <c r="J58" s="164">
        <v>4.95</v>
      </c>
      <c r="K58" s="68">
        <f>J58*$K$2*((100-$K$1)/100)</f>
        <v>272.25</v>
      </c>
      <c r="L58" s="241"/>
    </row>
    <row r="59" spans="1:12" ht="27.95" customHeight="1">
      <c r="A59" s="1083"/>
      <c r="B59" s="1127"/>
      <c r="C59" s="92" t="s">
        <v>484</v>
      </c>
      <c r="D59" s="133" t="s">
        <v>6</v>
      </c>
      <c r="E59" s="58">
        <v>40</v>
      </c>
      <c r="F59" s="91">
        <v>165</v>
      </c>
      <c r="G59" s="118">
        <v>1.6575000000000004E-4</v>
      </c>
      <c r="H59" s="191">
        <v>10</v>
      </c>
      <c r="I59" s="180" t="s">
        <v>646</v>
      </c>
      <c r="J59" s="30">
        <v>7.8650000000000011</v>
      </c>
      <c r="K59" s="69">
        <f>J59*$K$2*((100-$K$1)/100)</f>
        <v>432.57500000000005</v>
      </c>
      <c r="L59" s="242"/>
    </row>
    <row r="60" spans="1:12" ht="27.95" customHeight="1" thickBot="1">
      <c r="A60" s="1084"/>
      <c r="B60" s="1128"/>
      <c r="C60" s="98"/>
      <c r="D60" s="6"/>
      <c r="E60" s="57"/>
      <c r="F60" s="57"/>
      <c r="G60" s="83"/>
      <c r="H60" s="194"/>
      <c r="I60" s="184"/>
      <c r="J60" s="25"/>
      <c r="K60" s="70"/>
      <c r="L60" s="243"/>
    </row>
    <row r="61" spans="1:12" ht="27.95" customHeight="1" thickBot="1">
      <c r="A61" s="1322" t="s">
        <v>575</v>
      </c>
      <c r="B61" s="1323"/>
      <c r="C61" s="1323"/>
      <c r="D61" s="1323"/>
      <c r="E61" s="1323"/>
      <c r="F61" s="1323"/>
      <c r="G61" s="1323"/>
      <c r="H61" s="1323"/>
      <c r="I61" s="1323"/>
      <c r="J61" s="1323"/>
      <c r="K61" s="1324"/>
      <c r="L61" s="244"/>
    </row>
    <row r="62" spans="1:12" ht="27.95" customHeight="1">
      <c r="A62" s="1190"/>
      <c r="B62" s="1132" t="s">
        <v>348</v>
      </c>
      <c r="C62" s="101" t="s">
        <v>342</v>
      </c>
      <c r="D62" s="4" t="s">
        <v>4</v>
      </c>
      <c r="E62" s="10">
        <v>40</v>
      </c>
      <c r="F62" s="102">
        <v>41</v>
      </c>
      <c r="G62" s="120">
        <v>4.3239130434782621E-5</v>
      </c>
      <c r="H62" s="193">
        <v>10</v>
      </c>
      <c r="I62" s="186" t="s">
        <v>676</v>
      </c>
      <c r="J62" s="11">
        <v>1.837</v>
      </c>
      <c r="K62" s="68">
        <f t="shared" ref="K62:K67" si="5">J62*$K$2*((100-$K$1)/100)</f>
        <v>101.035</v>
      </c>
      <c r="L62" s="241"/>
    </row>
    <row r="63" spans="1:12" ht="27.95" customHeight="1">
      <c r="A63" s="1191"/>
      <c r="B63" s="1133"/>
      <c r="C63" s="92" t="s">
        <v>343</v>
      </c>
      <c r="D63" s="5" t="s">
        <v>6</v>
      </c>
      <c r="E63" s="14">
        <v>40</v>
      </c>
      <c r="F63" s="91">
        <v>60</v>
      </c>
      <c r="G63" s="118">
        <v>7.1035714285714303E-5</v>
      </c>
      <c r="H63" s="191">
        <v>10</v>
      </c>
      <c r="I63" s="179" t="s">
        <v>677</v>
      </c>
      <c r="J63" s="15">
        <v>2.9480000000000004</v>
      </c>
      <c r="K63" s="69">
        <f t="shared" si="5"/>
        <v>162.14000000000001</v>
      </c>
      <c r="L63" s="242"/>
    </row>
    <row r="64" spans="1:12" ht="27.95" customHeight="1">
      <c r="A64" s="1191"/>
      <c r="B64" s="1133"/>
      <c r="C64" s="92" t="s">
        <v>344</v>
      </c>
      <c r="D64" s="5" t="s">
        <v>8</v>
      </c>
      <c r="E64" s="14">
        <v>40</v>
      </c>
      <c r="F64" s="91">
        <v>96</v>
      </c>
      <c r="G64" s="118">
        <v>9.9450000000000019E-5</v>
      </c>
      <c r="H64" s="191">
        <v>10</v>
      </c>
      <c r="I64" s="179" t="s">
        <v>645</v>
      </c>
      <c r="J64" s="15">
        <v>4.5650000000000004</v>
      </c>
      <c r="K64" s="69">
        <f t="shared" si="5"/>
        <v>251.07500000000002</v>
      </c>
      <c r="L64" s="242"/>
    </row>
    <row r="65" spans="1:12" ht="27.95" customHeight="1">
      <c r="A65" s="1191"/>
      <c r="B65" s="1133"/>
      <c r="C65" s="92" t="s">
        <v>345</v>
      </c>
      <c r="D65" s="5" t="s">
        <v>10</v>
      </c>
      <c r="E65" s="14">
        <v>40</v>
      </c>
      <c r="F65" s="91">
        <v>139</v>
      </c>
      <c r="G65" s="118">
        <v>1.8081818181818186E-4</v>
      </c>
      <c r="H65" s="191">
        <v>5</v>
      </c>
      <c r="I65" s="179" t="s">
        <v>678</v>
      </c>
      <c r="J65" s="15">
        <v>8.0080000000000009</v>
      </c>
      <c r="K65" s="69">
        <f t="shared" si="5"/>
        <v>440.44000000000005</v>
      </c>
      <c r="L65" s="242"/>
    </row>
    <row r="66" spans="1:12" ht="27.95" customHeight="1">
      <c r="A66" s="1191"/>
      <c r="B66" s="1133"/>
      <c r="C66" s="92" t="s">
        <v>346</v>
      </c>
      <c r="D66" s="5" t="s">
        <v>12</v>
      </c>
      <c r="E66" s="14">
        <v>40</v>
      </c>
      <c r="F66" s="91">
        <v>195</v>
      </c>
      <c r="G66" s="118">
        <v>2.8414285714285721E-4</v>
      </c>
      <c r="H66" s="191">
        <v>5</v>
      </c>
      <c r="I66" s="179" t="s">
        <v>679</v>
      </c>
      <c r="J66" s="15">
        <v>10.67</v>
      </c>
      <c r="K66" s="69">
        <f t="shared" si="5"/>
        <v>586.85</v>
      </c>
      <c r="L66" s="242"/>
    </row>
    <row r="67" spans="1:12" ht="27.95" customHeight="1" thickBot="1">
      <c r="A67" s="1192"/>
      <c r="B67" s="1159"/>
      <c r="C67" s="103" t="s">
        <v>347</v>
      </c>
      <c r="D67" s="6" t="s">
        <v>14</v>
      </c>
      <c r="E67" s="17">
        <v>40</v>
      </c>
      <c r="F67" s="104">
        <v>356</v>
      </c>
      <c r="G67" s="142">
        <v>4.5204545454545465E-4</v>
      </c>
      <c r="H67" s="192">
        <v>1</v>
      </c>
      <c r="I67" s="189" t="s">
        <v>680</v>
      </c>
      <c r="J67" s="18">
        <v>18.975000000000001</v>
      </c>
      <c r="K67" s="70">
        <f t="shared" si="5"/>
        <v>1043.625</v>
      </c>
      <c r="L67" s="243"/>
    </row>
    <row r="68" spans="1:12" ht="27.95" customHeight="1">
      <c r="A68" s="1190"/>
      <c r="B68" s="1132" t="s">
        <v>349</v>
      </c>
      <c r="C68" s="101" t="s">
        <v>350</v>
      </c>
      <c r="D68" s="135" t="s">
        <v>440</v>
      </c>
      <c r="E68" s="10">
        <v>40</v>
      </c>
      <c r="F68" s="102">
        <v>31</v>
      </c>
      <c r="G68" s="120">
        <v>2.7625000000000007E-5</v>
      </c>
      <c r="H68" s="193">
        <v>10</v>
      </c>
      <c r="I68" s="105" t="s">
        <v>681</v>
      </c>
      <c r="J68" s="11">
        <v>1.804</v>
      </c>
      <c r="K68" s="68">
        <f t="shared" ref="K68:K74" si="6">J68*$K$2*((100-$K$1)/100)</f>
        <v>99.22</v>
      </c>
      <c r="L68" s="241"/>
    </row>
    <row r="69" spans="1:12" ht="27.95" customHeight="1">
      <c r="A69" s="1191"/>
      <c r="B69" s="1133"/>
      <c r="C69" s="92" t="s">
        <v>351</v>
      </c>
      <c r="D69" s="136" t="s">
        <v>362</v>
      </c>
      <c r="E69" s="14">
        <v>40</v>
      </c>
      <c r="F69" s="91">
        <v>49</v>
      </c>
      <c r="G69" s="118">
        <v>4.7357142857142871E-5</v>
      </c>
      <c r="H69" s="191">
        <v>10</v>
      </c>
      <c r="I69" s="93" t="s">
        <v>682</v>
      </c>
      <c r="J69" s="15">
        <v>2.7170000000000005</v>
      </c>
      <c r="K69" s="69">
        <f t="shared" si="6"/>
        <v>149.43500000000003</v>
      </c>
      <c r="L69" s="242"/>
    </row>
    <row r="70" spans="1:12" ht="27.95" customHeight="1">
      <c r="A70" s="1191"/>
      <c r="B70" s="1133"/>
      <c r="C70" s="92" t="s">
        <v>352</v>
      </c>
      <c r="D70" s="136" t="s">
        <v>363</v>
      </c>
      <c r="E70" s="14">
        <v>40</v>
      </c>
      <c r="F70" s="91">
        <v>66</v>
      </c>
      <c r="G70" s="118">
        <v>6.215625000000001E-5</v>
      </c>
      <c r="H70" s="191">
        <v>5</v>
      </c>
      <c r="I70" s="93" t="s">
        <v>643</v>
      </c>
      <c r="J70" s="15">
        <v>3.8500000000000005</v>
      </c>
      <c r="K70" s="69">
        <f t="shared" si="6"/>
        <v>211.75000000000003</v>
      </c>
      <c r="L70" s="242"/>
    </row>
    <row r="71" spans="1:12" ht="27.95" customHeight="1">
      <c r="A71" s="1191"/>
      <c r="B71" s="1133"/>
      <c r="C71" s="92" t="s">
        <v>353</v>
      </c>
      <c r="D71" s="136" t="s">
        <v>364</v>
      </c>
      <c r="E71" s="14">
        <v>40</v>
      </c>
      <c r="F71" s="91">
        <v>72</v>
      </c>
      <c r="G71" s="118">
        <v>6.6300000000000012E-5</v>
      </c>
      <c r="H71" s="191">
        <v>5</v>
      </c>
      <c r="I71" s="93" t="s">
        <v>662</v>
      </c>
      <c r="J71" s="15">
        <v>4.7850000000000001</v>
      </c>
      <c r="K71" s="69">
        <f t="shared" si="6"/>
        <v>263.17500000000001</v>
      </c>
      <c r="L71" s="242"/>
    </row>
    <row r="72" spans="1:12" ht="27.95" customHeight="1">
      <c r="A72" s="1191"/>
      <c r="B72" s="1133"/>
      <c r="C72" s="92" t="s">
        <v>354</v>
      </c>
      <c r="D72" s="136" t="s">
        <v>365</v>
      </c>
      <c r="E72" s="14">
        <v>40</v>
      </c>
      <c r="F72" s="91">
        <v>99</v>
      </c>
      <c r="G72" s="118">
        <v>9.0409090909090932E-5</v>
      </c>
      <c r="H72" s="191">
        <v>5</v>
      </c>
      <c r="I72" s="93" t="s">
        <v>683</v>
      </c>
      <c r="J72" s="15">
        <v>5.5</v>
      </c>
      <c r="K72" s="69">
        <f t="shared" si="6"/>
        <v>302.5</v>
      </c>
      <c r="L72" s="242"/>
    </row>
    <row r="73" spans="1:12" ht="27.95" customHeight="1">
      <c r="A73" s="1191"/>
      <c r="B73" s="1133"/>
      <c r="C73" s="92" t="s">
        <v>355</v>
      </c>
      <c r="D73" s="136" t="s">
        <v>366</v>
      </c>
      <c r="E73" s="14">
        <v>40</v>
      </c>
      <c r="F73" s="91">
        <v>104</v>
      </c>
      <c r="G73" s="118">
        <v>9.9450000000000019E-5</v>
      </c>
      <c r="H73" s="191">
        <v>5</v>
      </c>
      <c r="I73" s="93" t="s">
        <v>645</v>
      </c>
      <c r="J73" s="15">
        <v>6.5450000000000008</v>
      </c>
      <c r="K73" s="69">
        <f t="shared" si="6"/>
        <v>359.97500000000002</v>
      </c>
      <c r="L73" s="242"/>
    </row>
    <row r="74" spans="1:12" ht="27.95" customHeight="1">
      <c r="A74" s="1191"/>
      <c r="B74" s="1133"/>
      <c r="C74" s="92" t="s">
        <v>356</v>
      </c>
      <c r="D74" s="136" t="s">
        <v>367</v>
      </c>
      <c r="E74" s="14">
        <v>40</v>
      </c>
      <c r="F74" s="91">
        <v>107</v>
      </c>
      <c r="G74" s="118">
        <v>1.1050000000000003E-4</v>
      </c>
      <c r="H74" s="191">
        <v>5</v>
      </c>
      <c r="I74" s="93" t="s">
        <v>671</v>
      </c>
      <c r="J74" s="15">
        <v>7.3260000000000005</v>
      </c>
      <c r="K74" s="69">
        <f t="shared" si="6"/>
        <v>402.93</v>
      </c>
      <c r="L74" s="242"/>
    </row>
    <row r="75" spans="1:12" ht="27.95" customHeight="1">
      <c r="A75" s="1191"/>
      <c r="B75" s="1133"/>
      <c r="C75" s="92" t="s">
        <v>357</v>
      </c>
      <c r="D75" s="136" t="s">
        <v>368</v>
      </c>
      <c r="E75" s="14">
        <v>40</v>
      </c>
      <c r="F75" s="91">
        <v>127</v>
      </c>
      <c r="G75" s="118">
        <v>1.4207142857142861E-4</v>
      </c>
      <c r="H75" s="191">
        <v>5</v>
      </c>
      <c r="I75" s="93" t="s">
        <v>674</v>
      </c>
      <c r="J75" s="15">
        <v>9.0750000000000011</v>
      </c>
      <c r="K75" s="69">
        <f>J75*$K$2*((100-$K$1)/100)</f>
        <v>499.12500000000006</v>
      </c>
      <c r="L75" s="242"/>
    </row>
    <row r="76" spans="1:12" ht="27.95" customHeight="1">
      <c r="A76" s="1191"/>
      <c r="B76" s="1133"/>
      <c r="C76" s="92" t="s">
        <v>358</v>
      </c>
      <c r="D76" s="136" t="s">
        <v>369</v>
      </c>
      <c r="E76" s="14">
        <v>40</v>
      </c>
      <c r="F76" s="91">
        <v>130</v>
      </c>
      <c r="G76" s="118">
        <v>1.6575000000000004E-4</v>
      </c>
      <c r="H76" s="191">
        <v>5</v>
      </c>
      <c r="I76" s="93" t="s">
        <v>646</v>
      </c>
      <c r="J76" s="15">
        <v>9.1080000000000005</v>
      </c>
      <c r="K76" s="69">
        <f>J76*$K$2*((100-$K$1)/100)</f>
        <v>500.94000000000005</v>
      </c>
      <c r="L76" s="242"/>
    </row>
    <row r="77" spans="1:12" ht="27.95" customHeight="1">
      <c r="A77" s="1191"/>
      <c r="B77" s="1133"/>
      <c r="C77" s="92" t="s">
        <v>359</v>
      </c>
      <c r="D77" s="136" t="s">
        <v>370</v>
      </c>
      <c r="E77" s="14">
        <v>40</v>
      </c>
      <c r="F77" s="91">
        <v>215</v>
      </c>
      <c r="G77" s="119">
        <v>2.4862500000000004E-4</v>
      </c>
      <c r="H77" s="191">
        <v>1</v>
      </c>
      <c r="I77" s="93" t="s">
        <v>649</v>
      </c>
      <c r="J77" s="15">
        <v>12.485000000000001</v>
      </c>
      <c r="K77" s="69">
        <f>J77*$K$2*((100-$K$1)/100)</f>
        <v>686.67500000000007</v>
      </c>
      <c r="L77" s="242"/>
    </row>
    <row r="78" spans="1:12" ht="27.95" customHeight="1">
      <c r="A78" s="1191"/>
      <c r="B78" s="1133"/>
      <c r="C78" s="92" t="s">
        <v>360</v>
      </c>
      <c r="D78" s="136" t="s">
        <v>371</v>
      </c>
      <c r="E78" s="14">
        <v>40</v>
      </c>
      <c r="F78" s="91">
        <v>226</v>
      </c>
      <c r="G78" s="119">
        <v>3.3150000000000009E-4</v>
      </c>
      <c r="H78" s="191">
        <v>1</v>
      </c>
      <c r="I78" s="93" t="s">
        <v>658</v>
      </c>
      <c r="J78" s="15">
        <v>12.76</v>
      </c>
      <c r="K78" s="69">
        <f>J78*$K$2*((100-$K$1)/100)</f>
        <v>701.8</v>
      </c>
      <c r="L78" s="242"/>
    </row>
    <row r="79" spans="1:12" ht="27.95" customHeight="1" thickBot="1">
      <c r="A79" s="1192"/>
      <c r="B79" s="1159"/>
      <c r="C79" s="103" t="s">
        <v>361</v>
      </c>
      <c r="D79" s="137" t="s">
        <v>372</v>
      </c>
      <c r="E79" s="17">
        <v>40</v>
      </c>
      <c r="F79" s="104">
        <v>224</v>
      </c>
      <c r="G79" s="121">
        <v>3.3150000000000009E-4</v>
      </c>
      <c r="H79" s="192">
        <v>1</v>
      </c>
      <c r="I79" s="106" t="s">
        <v>658</v>
      </c>
      <c r="J79" s="18">
        <v>13.42</v>
      </c>
      <c r="K79" s="70">
        <f>J79*$K$2*((100-$K$1)/100)</f>
        <v>738.1</v>
      </c>
      <c r="L79" s="243"/>
    </row>
    <row r="80" spans="1:12" ht="27.95" customHeight="1" thickBot="1">
      <c r="A80" s="1322" t="s">
        <v>631</v>
      </c>
      <c r="B80" s="1323"/>
      <c r="C80" s="1323"/>
      <c r="D80" s="1323"/>
      <c r="E80" s="1323"/>
      <c r="F80" s="1323"/>
      <c r="G80" s="1323"/>
      <c r="H80" s="1323"/>
      <c r="I80" s="1323"/>
      <c r="J80" s="1323"/>
      <c r="K80" s="1324"/>
      <c r="L80" s="244"/>
    </row>
    <row r="81" spans="1:12" ht="27.95" customHeight="1">
      <c r="A81" s="1190"/>
      <c r="B81" s="1132" t="s">
        <v>392</v>
      </c>
      <c r="C81" s="101" t="s">
        <v>393</v>
      </c>
      <c r="D81" s="4" t="s">
        <v>4</v>
      </c>
      <c r="E81" s="10">
        <v>40</v>
      </c>
      <c r="F81" s="102">
        <v>27</v>
      </c>
      <c r="G81" s="120">
        <v>2.4862500000000005E-5</v>
      </c>
      <c r="H81" s="193">
        <v>10</v>
      </c>
      <c r="I81" s="110" t="s">
        <v>655</v>
      </c>
      <c r="J81" s="11">
        <v>1.1880000000000002</v>
      </c>
      <c r="K81" s="114">
        <f t="shared" ref="K81:K86" si="7">J81*$K$2*((100-$K$1)/100)</f>
        <v>65.34</v>
      </c>
      <c r="L81" s="246"/>
    </row>
    <row r="82" spans="1:12" ht="27.95" customHeight="1">
      <c r="A82" s="1191"/>
      <c r="B82" s="1133"/>
      <c r="C82" s="92" t="s">
        <v>394</v>
      </c>
      <c r="D82" s="5" t="s">
        <v>6</v>
      </c>
      <c r="E82" s="14">
        <v>40</v>
      </c>
      <c r="F82" s="91">
        <v>41</v>
      </c>
      <c r="G82" s="118">
        <v>4.1437500000000011E-5</v>
      </c>
      <c r="H82" s="191">
        <v>10</v>
      </c>
      <c r="I82" s="97" t="s">
        <v>650</v>
      </c>
      <c r="J82" s="15">
        <v>2.0460000000000003</v>
      </c>
      <c r="K82" s="69">
        <f t="shared" si="7"/>
        <v>112.53000000000002</v>
      </c>
      <c r="L82" s="242"/>
    </row>
    <row r="83" spans="1:12" ht="27.95" customHeight="1">
      <c r="A83" s="1191"/>
      <c r="B83" s="1133"/>
      <c r="C83" s="92" t="s">
        <v>395</v>
      </c>
      <c r="D83" s="5" t="s">
        <v>8</v>
      </c>
      <c r="E83" s="14">
        <v>40</v>
      </c>
      <c r="F83" s="91">
        <v>74</v>
      </c>
      <c r="G83" s="118">
        <v>8.2875000000000022E-5</v>
      </c>
      <c r="H83" s="191">
        <v>5</v>
      </c>
      <c r="I83" s="97" t="s">
        <v>644</v>
      </c>
      <c r="J83" s="15">
        <v>3.9050000000000002</v>
      </c>
      <c r="K83" s="69">
        <f t="shared" si="7"/>
        <v>214.77500000000001</v>
      </c>
      <c r="L83" s="242"/>
    </row>
    <row r="84" spans="1:12" ht="27.95" customHeight="1">
      <c r="A84" s="1191"/>
      <c r="B84" s="1133"/>
      <c r="C84" s="92" t="s">
        <v>396</v>
      </c>
      <c r="D84" s="5" t="s">
        <v>10</v>
      </c>
      <c r="E84" s="14">
        <v>40</v>
      </c>
      <c r="F84" s="91">
        <v>106</v>
      </c>
      <c r="G84" s="118">
        <v>1.3260000000000002E-4</v>
      </c>
      <c r="H84" s="191">
        <v>5</v>
      </c>
      <c r="I84" s="97" t="s">
        <v>684</v>
      </c>
      <c r="J84" s="15">
        <v>5.8630000000000004</v>
      </c>
      <c r="K84" s="69">
        <f t="shared" si="7"/>
        <v>322.46500000000003</v>
      </c>
      <c r="L84" s="242"/>
    </row>
    <row r="85" spans="1:12" ht="27.95" customHeight="1">
      <c r="A85" s="1191"/>
      <c r="B85" s="1133"/>
      <c r="C85" s="92" t="s">
        <v>397</v>
      </c>
      <c r="D85" s="5" t="s">
        <v>12</v>
      </c>
      <c r="E85" s="14">
        <v>40</v>
      </c>
      <c r="F85" s="91">
        <v>136</v>
      </c>
      <c r="G85" s="118">
        <v>1.6575000000000004E-4</v>
      </c>
      <c r="H85" s="191">
        <v>5</v>
      </c>
      <c r="I85" s="97" t="s">
        <v>646</v>
      </c>
      <c r="J85" s="15">
        <v>7.48</v>
      </c>
      <c r="K85" s="69">
        <f t="shared" si="7"/>
        <v>411.40000000000003</v>
      </c>
      <c r="L85" s="242"/>
    </row>
    <row r="86" spans="1:12" ht="27.95" customHeight="1" thickBot="1">
      <c r="A86" s="1192"/>
      <c r="B86" s="1159"/>
      <c r="C86" s="103" t="s">
        <v>398</v>
      </c>
      <c r="D86" s="6" t="s">
        <v>14</v>
      </c>
      <c r="E86" s="17">
        <v>40</v>
      </c>
      <c r="F86" s="104">
        <v>214</v>
      </c>
      <c r="G86" s="142">
        <v>2.0718750000000004E-4</v>
      </c>
      <c r="H86" s="192">
        <v>1</v>
      </c>
      <c r="I86" s="109" t="s">
        <v>637</v>
      </c>
      <c r="J86" s="18">
        <v>12.32</v>
      </c>
      <c r="K86" s="112">
        <f t="shared" si="7"/>
        <v>677.6</v>
      </c>
      <c r="L86" s="245"/>
    </row>
    <row r="87" spans="1:12" ht="27.95" customHeight="1">
      <c r="A87" s="1190"/>
      <c r="B87" s="1132" t="s">
        <v>629</v>
      </c>
      <c r="C87" s="101" t="s">
        <v>399</v>
      </c>
      <c r="D87" s="135" t="s">
        <v>624</v>
      </c>
      <c r="E87" s="10">
        <v>40</v>
      </c>
      <c r="F87" s="102">
        <v>25</v>
      </c>
      <c r="G87" s="120">
        <v>1.8081818181818186E-5</v>
      </c>
      <c r="H87" s="193">
        <v>10</v>
      </c>
      <c r="I87" s="105" t="s">
        <v>685</v>
      </c>
      <c r="J87" s="11">
        <v>1.1880000000000002</v>
      </c>
      <c r="K87" s="68">
        <f t="shared" ref="K87:K97" si="8">J87*$K$2*((100-$K$1)/100)</f>
        <v>65.34</v>
      </c>
      <c r="L87" s="241"/>
    </row>
    <row r="88" spans="1:12" ht="27.95" customHeight="1">
      <c r="A88" s="1191"/>
      <c r="B88" s="1133"/>
      <c r="C88" s="92" t="s">
        <v>400</v>
      </c>
      <c r="D88" s="136" t="s">
        <v>625</v>
      </c>
      <c r="E88" s="14">
        <v>40</v>
      </c>
      <c r="F88" s="91">
        <v>26</v>
      </c>
      <c r="G88" s="118">
        <v>1.9890000000000004E-5</v>
      </c>
      <c r="H88" s="191">
        <v>10</v>
      </c>
      <c r="I88" s="93" t="s">
        <v>686</v>
      </c>
      <c r="J88" s="15">
        <v>1.2320000000000002</v>
      </c>
      <c r="K88" s="69">
        <f t="shared" si="8"/>
        <v>67.760000000000005</v>
      </c>
      <c r="L88" s="242"/>
    </row>
    <row r="89" spans="1:12" ht="27.95" customHeight="1">
      <c r="A89" s="1191"/>
      <c r="B89" s="1133"/>
      <c r="C89" s="92" t="s">
        <v>401</v>
      </c>
      <c r="D89" s="136" t="s">
        <v>362</v>
      </c>
      <c r="E89" s="14">
        <v>40</v>
      </c>
      <c r="F89" s="91">
        <v>40</v>
      </c>
      <c r="G89" s="118">
        <v>3.6833333333333345E-5</v>
      </c>
      <c r="H89" s="191">
        <v>10</v>
      </c>
      <c r="I89" s="93" t="s">
        <v>687</v>
      </c>
      <c r="J89" s="15">
        <v>1.837</v>
      </c>
      <c r="K89" s="69">
        <f t="shared" si="8"/>
        <v>101.035</v>
      </c>
      <c r="L89" s="242"/>
    </row>
    <row r="90" spans="1:12" ht="27.95" customHeight="1">
      <c r="A90" s="1191"/>
      <c r="B90" s="1133"/>
      <c r="C90" s="92" t="s">
        <v>402</v>
      </c>
      <c r="D90" s="136" t="s">
        <v>363</v>
      </c>
      <c r="E90" s="14">
        <v>40</v>
      </c>
      <c r="F90" s="91">
        <v>60</v>
      </c>
      <c r="G90" s="118">
        <v>6.215625000000001E-5</v>
      </c>
      <c r="H90" s="191">
        <v>5</v>
      </c>
      <c r="I90" s="93" t="s">
        <v>643</v>
      </c>
      <c r="J90" s="15">
        <v>3.4210000000000003</v>
      </c>
      <c r="K90" s="69">
        <f t="shared" si="8"/>
        <v>188.155</v>
      </c>
      <c r="L90" s="242"/>
    </row>
    <row r="91" spans="1:12" ht="27.95" customHeight="1">
      <c r="A91" s="1191"/>
      <c r="B91" s="1133"/>
      <c r="C91" s="92" t="s">
        <v>403</v>
      </c>
      <c r="D91" s="136" t="s">
        <v>364</v>
      </c>
      <c r="E91" s="14">
        <v>40</v>
      </c>
      <c r="F91" s="91">
        <v>63</v>
      </c>
      <c r="G91" s="118">
        <v>6.6300000000000012E-5</v>
      </c>
      <c r="H91" s="191">
        <v>5</v>
      </c>
      <c r="I91" s="93" t="s">
        <v>662</v>
      </c>
      <c r="J91" s="15">
        <v>3.5090000000000003</v>
      </c>
      <c r="K91" s="69">
        <f t="shared" si="8"/>
        <v>192.995</v>
      </c>
      <c r="L91" s="242"/>
    </row>
    <row r="92" spans="1:12" ht="27.95" customHeight="1">
      <c r="A92" s="1191"/>
      <c r="B92" s="1133"/>
      <c r="C92" s="92" t="s">
        <v>404</v>
      </c>
      <c r="D92" s="136" t="s">
        <v>367</v>
      </c>
      <c r="E92" s="14">
        <v>40</v>
      </c>
      <c r="F92" s="91">
        <v>98</v>
      </c>
      <c r="G92" s="118">
        <v>9.4714285714285742E-5</v>
      </c>
      <c r="H92" s="191">
        <v>5</v>
      </c>
      <c r="I92" s="93" t="s">
        <v>688</v>
      </c>
      <c r="J92" s="15">
        <v>6.0280000000000014</v>
      </c>
      <c r="K92" s="69">
        <f t="shared" si="8"/>
        <v>331.54000000000008</v>
      </c>
      <c r="L92" s="242"/>
    </row>
    <row r="93" spans="1:12" ht="27.95" customHeight="1">
      <c r="A93" s="1191"/>
      <c r="B93" s="1133"/>
      <c r="C93" s="92" t="s">
        <v>405</v>
      </c>
      <c r="D93" s="136" t="s">
        <v>365</v>
      </c>
      <c r="E93" s="14">
        <v>40</v>
      </c>
      <c r="F93" s="91">
        <v>97</v>
      </c>
      <c r="G93" s="118">
        <v>9.9450000000000019E-5</v>
      </c>
      <c r="H93" s="191">
        <v>5</v>
      </c>
      <c r="I93" s="93" t="s">
        <v>705</v>
      </c>
      <c r="J93" s="15">
        <v>5.8410000000000002</v>
      </c>
      <c r="K93" s="69">
        <f t="shared" si="8"/>
        <v>321.255</v>
      </c>
      <c r="L93" s="242"/>
    </row>
    <row r="94" spans="1:12" ht="27.95" customHeight="1">
      <c r="A94" s="1191"/>
      <c r="B94" s="1133"/>
      <c r="C94" s="92" t="s">
        <v>406</v>
      </c>
      <c r="D94" s="136" t="s">
        <v>366</v>
      </c>
      <c r="E94" s="14">
        <v>40</v>
      </c>
      <c r="F94" s="91">
        <v>96</v>
      </c>
      <c r="G94" s="118">
        <v>1.0468421052631581E-4</v>
      </c>
      <c r="H94" s="191">
        <v>5</v>
      </c>
      <c r="I94" s="93" t="s">
        <v>645</v>
      </c>
      <c r="J94" s="15">
        <v>5.8410000000000002</v>
      </c>
      <c r="K94" s="69">
        <f t="shared" si="8"/>
        <v>321.255</v>
      </c>
      <c r="L94" s="242"/>
    </row>
    <row r="95" spans="1:12" ht="27.95" customHeight="1">
      <c r="A95" s="1191"/>
      <c r="B95" s="1133"/>
      <c r="C95" s="92" t="s">
        <v>407</v>
      </c>
      <c r="D95" s="133" t="s">
        <v>415</v>
      </c>
      <c r="E95" s="14">
        <v>40</v>
      </c>
      <c r="F95" s="91">
        <v>117</v>
      </c>
      <c r="G95" s="118">
        <v>1.2431250000000002E-4</v>
      </c>
      <c r="H95" s="191">
        <v>5</v>
      </c>
      <c r="I95" s="93" t="s">
        <v>635</v>
      </c>
      <c r="J95" s="15">
        <v>7.0180000000000007</v>
      </c>
      <c r="K95" s="69">
        <f t="shared" si="8"/>
        <v>385.99</v>
      </c>
      <c r="L95" s="242"/>
    </row>
    <row r="96" spans="1:12" ht="27.95" customHeight="1">
      <c r="A96" s="1191"/>
      <c r="B96" s="1133"/>
      <c r="C96" s="92" t="s">
        <v>408</v>
      </c>
      <c r="D96" s="133" t="s">
        <v>416</v>
      </c>
      <c r="E96" s="14">
        <v>40</v>
      </c>
      <c r="F96" s="91">
        <v>120</v>
      </c>
      <c r="G96" s="118">
        <v>1.2431250000000002E-4</v>
      </c>
      <c r="H96" s="191">
        <v>5</v>
      </c>
      <c r="I96" s="93" t="s">
        <v>635</v>
      </c>
      <c r="J96" s="15">
        <v>7.15</v>
      </c>
      <c r="K96" s="69">
        <f t="shared" si="8"/>
        <v>393.25</v>
      </c>
      <c r="L96" s="242"/>
    </row>
    <row r="97" spans="1:12" ht="27.95" customHeight="1">
      <c r="A97" s="1191"/>
      <c r="B97" s="1133"/>
      <c r="C97" s="92" t="s">
        <v>409</v>
      </c>
      <c r="D97" s="133" t="s">
        <v>368</v>
      </c>
      <c r="E97" s="14">
        <v>40</v>
      </c>
      <c r="F97" s="91">
        <v>119</v>
      </c>
      <c r="G97" s="118">
        <v>1.2431250000000002E-4</v>
      </c>
      <c r="H97" s="191">
        <v>5</v>
      </c>
      <c r="I97" s="93" t="s">
        <v>635</v>
      </c>
      <c r="J97" s="15">
        <v>7.48</v>
      </c>
      <c r="K97" s="69">
        <f t="shared" si="8"/>
        <v>411.40000000000003</v>
      </c>
      <c r="L97" s="242"/>
    </row>
    <row r="98" spans="1:12" ht="27.95" customHeight="1">
      <c r="A98" s="1191"/>
      <c r="B98" s="1133"/>
      <c r="C98" s="92" t="s">
        <v>410</v>
      </c>
      <c r="D98" s="133" t="s">
        <v>417</v>
      </c>
      <c r="E98" s="14">
        <v>40</v>
      </c>
      <c r="F98" s="91">
        <v>124</v>
      </c>
      <c r="G98" s="118">
        <v>1.4207142857142861E-4</v>
      </c>
      <c r="H98" s="191">
        <v>5</v>
      </c>
      <c r="I98" s="93" t="s">
        <v>674</v>
      </c>
      <c r="J98" s="15">
        <v>7.9750000000000005</v>
      </c>
      <c r="K98" s="69">
        <f>J98*$K$2*((100-$K$1)/100)</f>
        <v>438.62500000000006</v>
      </c>
      <c r="L98" s="242"/>
    </row>
    <row r="99" spans="1:12" ht="27.95" customHeight="1">
      <c r="A99" s="1191"/>
      <c r="B99" s="1133"/>
      <c r="C99" s="92" t="s">
        <v>411</v>
      </c>
      <c r="D99" s="133" t="s">
        <v>418</v>
      </c>
      <c r="E99" s="14">
        <v>40</v>
      </c>
      <c r="F99" s="91">
        <v>185</v>
      </c>
      <c r="G99" s="119">
        <v>2.4862500000000004E-4</v>
      </c>
      <c r="H99" s="191">
        <v>1</v>
      </c>
      <c r="I99" s="93" t="s">
        <v>649</v>
      </c>
      <c r="J99" s="15">
        <v>11.825000000000001</v>
      </c>
      <c r="K99" s="69">
        <f>J99*$K$2*((100-$K$1)/100)</f>
        <v>650.37500000000011</v>
      </c>
      <c r="L99" s="242"/>
    </row>
    <row r="100" spans="1:12" ht="27.95" customHeight="1">
      <c r="A100" s="1191"/>
      <c r="B100" s="1133"/>
      <c r="C100" s="92" t="s">
        <v>412</v>
      </c>
      <c r="D100" s="133" t="s">
        <v>419</v>
      </c>
      <c r="E100" s="14">
        <v>40</v>
      </c>
      <c r="F100" s="91">
        <v>188</v>
      </c>
      <c r="G100" s="119">
        <v>2.4862500000000004E-4</v>
      </c>
      <c r="H100" s="191">
        <v>1</v>
      </c>
      <c r="I100" s="93" t="s">
        <v>649</v>
      </c>
      <c r="J100" s="15">
        <v>11.77</v>
      </c>
      <c r="K100" s="69">
        <f>J100*$K$2*((100-$K$1)/100)</f>
        <v>647.35</v>
      </c>
      <c r="L100" s="242"/>
    </row>
    <row r="101" spans="1:12" ht="27.95" customHeight="1">
      <c r="A101" s="1191"/>
      <c r="B101" s="1133"/>
      <c r="C101" s="92" t="s">
        <v>413</v>
      </c>
      <c r="D101" s="133" t="s">
        <v>420</v>
      </c>
      <c r="E101" s="14">
        <v>40</v>
      </c>
      <c r="F101" s="91">
        <v>189</v>
      </c>
      <c r="G101" s="119">
        <v>2.4862500000000004E-4</v>
      </c>
      <c r="H101" s="191">
        <v>1</v>
      </c>
      <c r="I101" s="93" t="s">
        <v>649</v>
      </c>
      <c r="J101" s="15">
        <v>12.21</v>
      </c>
      <c r="K101" s="69">
        <f>J101*$K$2*((100-$K$1)/100)</f>
        <v>671.55000000000007</v>
      </c>
      <c r="L101" s="242"/>
    </row>
    <row r="102" spans="1:12" ht="27.95" customHeight="1" thickBot="1">
      <c r="A102" s="1192"/>
      <c r="B102" s="1159"/>
      <c r="C102" s="103" t="s">
        <v>414</v>
      </c>
      <c r="D102" s="134" t="s">
        <v>421</v>
      </c>
      <c r="E102" s="17">
        <v>40</v>
      </c>
      <c r="F102" s="104">
        <v>195</v>
      </c>
      <c r="G102" s="121">
        <v>2.4862500000000004E-4</v>
      </c>
      <c r="H102" s="192">
        <v>1</v>
      </c>
      <c r="I102" s="106" t="s">
        <v>649</v>
      </c>
      <c r="J102" s="18">
        <v>12.265000000000001</v>
      </c>
      <c r="K102" s="70">
        <f>J102*$K$2*((100-$K$1)/100)</f>
        <v>674.57500000000005</v>
      </c>
      <c r="L102" s="243"/>
    </row>
    <row r="103" spans="1:12" ht="27.95" customHeight="1" thickBot="1">
      <c r="A103" s="1322" t="s">
        <v>577</v>
      </c>
      <c r="B103" s="1323"/>
      <c r="C103" s="1323"/>
      <c r="D103" s="1323"/>
      <c r="E103" s="1323"/>
      <c r="F103" s="1323"/>
      <c r="G103" s="1323"/>
      <c r="H103" s="1323"/>
      <c r="I103" s="1323"/>
      <c r="J103" s="1323"/>
      <c r="K103" s="1324"/>
      <c r="L103" s="244"/>
    </row>
    <row r="104" spans="1:12" ht="27.95" customHeight="1">
      <c r="A104" s="1190"/>
      <c r="B104" s="1132" t="s">
        <v>628</v>
      </c>
      <c r="C104" s="101" t="s">
        <v>444</v>
      </c>
      <c r="D104" s="135" t="s">
        <v>455</v>
      </c>
      <c r="E104" s="10">
        <v>40</v>
      </c>
      <c r="F104" s="102">
        <v>25</v>
      </c>
      <c r="G104" s="120">
        <v>2.0718750000000006E-5</v>
      </c>
      <c r="H104" s="193">
        <v>10</v>
      </c>
      <c r="I104" s="108">
        <v>480</v>
      </c>
      <c r="J104" s="11">
        <v>1.2869999999999999</v>
      </c>
      <c r="K104" s="69">
        <f t="shared" ref="K104:K111" si="9">J104*$K$2*((100-$K$1)/100)</f>
        <v>70.784999999999997</v>
      </c>
      <c r="L104" s="242"/>
    </row>
    <row r="105" spans="1:12" ht="27.95" customHeight="1">
      <c r="A105" s="1191"/>
      <c r="B105" s="1133"/>
      <c r="C105" s="92" t="s">
        <v>445</v>
      </c>
      <c r="D105" s="136" t="s">
        <v>456</v>
      </c>
      <c r="E105" s="14">
        <v>40</v>
      </c>
      <c r="F105" s="91">
        <v>26</v>
      </c>
      <c r="G105" s="118">
        <v>2.2100000000000005E-5</v>
      </c>
      <c r="H105" s="191">
        <v>10</v>
      </c>
      <c r="I105" s="96">
        <v>450</v>
      </c>
      <c r="J105" s="15">
        <v>1.2869999999999999</v>
      </c>
      <c r="K105" s="69">
        <f t="shared" si="9"/>
        <v>70.784999999999997</v>
      </c>
      <c r="L105" s="242"/>
    </row>
    <row r="106" spans="1:12" ht="27.95" customHeight="1">
      <c r="A106" s="1191"/>
      <c r="B106" s="1133"/>
      <c r="C106" s="92" t="s">
        <v>446</v>
      </c>
      <c r="D106" s="136" t="s">
        <v>457</v>
      </c>
      <c r="E106" s="14">
        <v>40</v>
      </c>
      <c r="F106" s="91">
        <v>47</v>
      </c>
      <c r="G106" s="118">
        <v>3.5517857142857151E-5</v>
      </c>
      <c r="H106" s="191">
        <v>10</v>
      </c>
      <c r="I106" s="96">
        <v>280</v>
      </c>
      <c r="J106" s="15">
        <v>2.343</v>
      </c>
      <c r="K106" s="69">
        <f t="shared" si="9"/>
        <v>128.86500000000001</v>
      </c>
      <c r="L106" s="242"/>
    </row>
    <row r="107" spans="1:12" ht="27.95" customHeight="1">
      <c r="A107" s="1191"/>
      <c r="B107" s="1133"/>
      <c r="C107" s="92" t="s">
        <v>447</v>
      </c>
      <c r="D107" s="136" t="s">
        <v>458</v>
      </c>
      <c r="E107" s="14">
        <v>40</v>
      </c>
      <c r="F107" s="91">
        <v>64</v>
      </c>
      <c r="G107" s="118">
        <v>4.9725000000000009E-5</v>
      </c>
      <c r="H107" s="191">
        <v>10</v>
      </c>
      <c r="I107" s="96">
        <v>200</v>
      </c>
      <c r="J107" s="15">
        <v>3.1570000000000005</v>
      </c>
      <c r="K107" s="69">
        <f t="shared" si="9"/>
        <v>173.63500000000002</v>
      </c>
      <c r="L107" s="242"/>
    </row>
    <row r="108" spans="1:12" ht="27.95" customHeight="1">
      <c r="A108" s="1191"/>
      <c r="B108" s="1133"/>
      <c r="C108" s="92" t="s">
        <v>448</v>
      </c>
      <c r="D108" s="136" t="s">
        <v>459</v>
      </c>
      <c r="E108" s="14">
        <v>40</v>
      </c>
      <c r="F108" s="91">
        <v>68</v>
      </c>
      <c r="G108" s="118">
        <v>6.215625000000001E-5</v>
      </c>
      <c r="H108" s="191">
        <v>5</v>
      </c>
      <c r="I108" s="96">
        <v>160</v>
      </c>
      <c r="J108" s="15">
        <v>3.3220000000000005</v>
      </c>
      <c r="K108" s="69">
        <f t="shared" si="9"/>
        <v>182.71000000000004</v>
      </c>
      <c r="L108" s="242"/>
    </row>
    <row r="109" spans="1:12" ht="27.95" customHeight="1">
      <c r="A109" s="1191"/>
      <c r="B109" s="1133"/>
      <c r="C109" s="92" t="s">
        <v>449</v>
      </c>
      <c r="D109" s="136" t="s">
        <v>460</v>
      </c>
      <c r="E109" s="14">
        <v>40</v>
      </c>
      <c r="F109" s="91">
        <v>117</v>
      </c>
      <c r="G109" s="118">
        <v>9.4714285714285742E-5</v>
      </c>
      <c r="H109" s="191">
        <v>5</v>
      </c>
      <c r="I109" s="96">
        <v>105</v>
      </c>
      <c r="J109" s="15">
        <v>6.4460000000000006</v>
      </c>
      <c r="K109" s="69">
        <f t="shared" si="9"/>
        <v>354.53000000000003</v>
      </c>
      <c r="L109" s="242"/>
    </row>
    <row r="110" spans="1:12" ht="27.95" customHeight="1">
      <c r="A110" s="1191"/>
      <c r="B110" s="1133"/>
      <c r="C110" s="92" t="s">
        <v>450</v>
      </c>
      <c r="D110" s="136" t="s">
        <v>461</v>
      </c>
      <c r="E110" s="14">
        <v>40</v>
      </c>
      <c r="F110" s="91">
        <v>115</v>
      </c>
      <c r="G110" s="118">
        <v>9.4714285714285742E-5</v>
      </c>
      <c r="H110" s="191">
        <v>5</v>
      </c>
      <c r="I110" s="96">
        <v>105</v>
      </c>
      <c r="J110" s="15">
        <v>6.5450000000000008</v>
      </c>
      <c r="K110" s="69">
        <f t="shared" si="9"/>
        <v>359.97500000000002</v>
      </c>
      <c r="L110" s="242"/>
    </row>
    <row r="111" spans="1:12" ht="27.95" customHeight="1">
      <c r="A111" s="1191"/>
      <c r="B111" s="1133"/>
      <c r="C111" s="92" t="s">
        <v>451</v>
      </c>
      <c r="D111" s="133" t="s">
        <v>462</v>
      </c>
      <c r="E111" s="14">
        <v>40</v>
      </c>
      <c r="F111" s="91">
        <v>121</v>
      </c>
      <c r="G111" s="118">
        <v>9.4714285714285742E-5</v>
      </c>
      <c r="H111" s="191">
        <v>5</v>
      </c>
      <c r="I111" s="96">
        <v>105</v>
      </c>
      <c r="J111" s="15">
        <v>6.7540000000000004</v>
      </c>
      <c r="K111" s="69">
        <f t="shared" si="9"/>
        <v>371.47</v>
      </c>
      <c r="L111" s="242"/>
    </row>
    <row r="112" spans="1:12" ht="27.95" customHeight="1">
      <c r="A112" s="1191"/>
      <c r="B112" s="1133"/>
      <c r="C112" s="92" t="s">
        <v>534</v>
      </c>
      <c r="D112" s="138" t="s">
        <v>535</v>
      </c>
      <c r="E112" s="58">
        <v>40</v>
      </c>
      <c r="F112" s="91">
        <v>144</v>
      </c>
      <c r="G112" s="118">
        <v>1.3260000000000002E-4</v>
      </c>
      <c r="H112" s="191">
        <v>5</v>
      </c>
      <c r="I112" s="180" t="s">
        <v>684</v>
      </c>
      <c r="J112" s="30">
        <v>9.4600000000000009</v>
      </c>
      <c r="K112" s="69">
        <f>J112*$K$2*((100-$K$1)/100)</f>
        <v>520.30000000000007</v>
      </c>
      <c r="L112" s="242"/>
    </row>
    <row r="113" spans="1:12" ht="27.95" customHeight="1">
      <c r="A113" s="1191"/>
      <c r="B113" s="1133"/>
      <c r="C113" s="92" t="s">
        <v>452</v>
      </c>
      <c r="D113" s="133" t="s">
        <v>463</v>
      </c>
      <c r="E113" s="14">
        <v>40</v>
      </c>
      <c r="F113" s="91">
        <v>140</v>
      </c>
      <c r="G113" s="118">
        <v>1.4207142857142861E-4</v>
      </c>
      <c r="H113" s="191">
        <v>5</v>
      </c>
      <c r="I113" s="97" t="s">
        <v>674</v>
      </c>
      <c r="J113" s="15">
        <v>9.625</v>
      </c>
      <c r="K113" s="69">
        <f>J113*$K$2*((100-$K$1)/100)</f>
        <v>529.375</v>
      </c>
      <c r="L113" s="242"/>
    </row>
    <row r="114" spans="1:12" ht="27.95" customHeight="1">
      <c r="A114" s="1191"/>
      <c r="B114" s="1133"/>
      <c r="C114" s="92" t="s">
        <v>453</v>
      </c>
      <c r="D114" s="133" t="s">
        <v>464</v>
      </c>
      <c r="E114" s="14">
        <v>40</v>
      </c>
      <c r="F114" s="91">
        <v>244</v>
      </c>
      <c r="G114" s="119">
        <v>2.4862500000000004E-4</v>
      </c>
      <c r="H114" s="191">
        <v>1</v>
      </c>
      <c r="I114" s="97" t="s">
        <v>649</v>
      </c>
      <c r="J114" s="15">
        <v>12.353000000000002</v>
      </c>
      <c r="K114" s="69">
        <f>J114*$K$2*((100-$K$1)/100)</f>
        <v>679.41500000000008</v>
      </c>
      <c r="L114" s="242"/>
    </row>
    <row r="115" spans="1:12" ht="27.95" customHeight="1">
      <c r="A115" s="1191"/>
      <c r="B115" s="1133"/>
      <c r="C115" s="92" t="s">
        <v>454</v>
      </c>
      <c r="D115" s="133" t="s">
        <v>465</v>
      </c>
      <c r="E115" s="14">
        <v>40</v>
      </c>
      <c r="F115" s="91">
        <v>245</v>
      </c>
      <c r="G115" s="119">
        <v>3.3150000000000009E-4</v>
      </c>
      <c r="H115" s="191">
        <v>1</v>
      </c>
      <c r="I115" s="97" t="s">
        <v>658</v>
      </c>
      <c r="J115" s="15">
        <v>13.442000000000002</v>
      </c>
      <c r="K115" s="69">
        <f>J115*$K$2*((100-$K$1)/100)</f>
        <v>739.31000000000006</v>
      </c>
      <c r="L115" s="242"/>
    </row>
    <row r="116" spans="1:12" ht="27.95" customHeight="1" thickBot="1">
      <c r="A116" s="1192"/>
      <c r="B116" s="1159"/>
      <c r="C116" s="103" t="s">
        <v>467</v>
      </c>
      <c r="D116" s="134" t="s">
        <v>466</v>
      </c>
      <c r="E116" s="57">
        <v>40</v>
      </c>
      <c r="F116" s="104">
        <v>230</v>
      </c>
      <c r="G116" s="121">
        <v>3.3150000000000009E-4</v>
      </c>
      <c r="H116" s="192">
        <v>1</v>
      </c>
      <c r="I116" s="109" t="s">
        <v>658</v>
      </c>
      <c r="J116" s="18">
        <v>13.42</v>
      </c>
      <c r="K116" s="70">
        <f>J116*$K$2*((100-$K$1)/100)</f>
        <v>738.1</v>
      </c>
      <c r="L116" s="243"/>
    </row>
    <row r="117" spans="1:12" ht="27.95" customHeight="1" thickBot="1">
      <c r="A117" s="1318" t="s">
        <v>579</v>
      </c>
      <c r="B117" s="1319"/>
      <c r="C117" s="1319"/>
      <c r="D117" s="1319"/>
      <c r="E117" s="1319"/>
      <c r="F117" s="1319"/>
      <c r="G117" s="1319"/>
      <c r="H117" s="1319"/>
      <c r="I117" s="1319"/>
      <c r="J117" s="1319"/>
      <c r="K117" s="1320"/>
      <c r="L117" s="244"/>
    </row>
    <row r="118" spans="1:12" ht="27.95" customHeight="1">
      <c r="A118" s="1190"/>
      <c r="B118" s="1132" t="s">
        <v>317</v>
      </c>
      <c r="C118" s="101" t="s">
        <v>318</v>
      </c>
      <c r="D118" s="4" t="s">
        <v>4</v>
      </c>
      <c r="E118" s="10">
        <v>40</v>
      </c>
      <c r="F118" s="102">
        <v>69</v>
      </c>
      <c r="G118" s="190">
        <v>8.2875000000000022E-5</v>
      </c>
      <c r="H118" s="135">
        <v>10</v>
      </c>
      <c r="I118" s="186" t="s">
        <v>644</v>
      </c>
      <c r="J118" s="11">
        <v>3.4320000000000004</v>
      </c>
      <c r="K118" s="68">
        <f>J118*$K$2*((100-$K$1)/100)</f>
        <v>188.76000000000002</v>
      </c>
      <c r="L118" s="241"/>
    </row>
    <row r="119" spans="1:12" ht="27.95" customHeight="1">
      <c r="A119" s="1191"/>
      <c r="B119" s="1133"/>
      <c r="C119" s="92" t="s">
        <v>319</v>
      </c>
      <c r="D119" s="5" t="s">
        <v>6</v>
      </c>
      <c r="E119" s="14">
        <v>40</v>
      </c>
      <c r="F119" s="91">
        <v>122</v>
      </c>
      <c r="G119" s="118">
        <v>1.6575000000000004E-4</v>
      </c>
      <c r="H119" s="191">
        <v>10</v>
      </c>
      <c r="I119" s="179" t="s">
        <v>646</v>
      </c>
      <c r="J119" s="15">
        <v>5.676000000000001</v>
      </c>
      <c r="K119" s="69">
        <f t="shared" ref="K119:K140" si="10">J119*$K$2*((100-$K$1)/100)</f>
        <v>312.18000000000006</v>
      </c>
      <c r="L119" s="242"/>
    </row>
    <row r="120" spans="1:12" ht="27.95" customHeight="1">
      <c r="A120" s="1191"/>
      <c r="B120" s="1133"/>
      <c r="C120" s="92" t="s">
        <v>320</v>
      </c>
      <c r="D120" s="5" t="s">
        <v>8</v>
      </c>
      <c r="E120" s="14">
        <v>40</v>
      </c>
      <c r="F120" s="91">
        <v>183</v>
      </c>
      <c r="G120" s="118">
        <v>2.2100000000000006E-4</v>
      </c>
      <c r="H120" s="191">
        <v>5</v>
      </c>
      <c r="I120" s="179" t="s">
        <v>668</v>
      </c>
      <c r="J120" s="15">
        <v>9.5546000000000006</v>
      </c>
      <c r="K120" s="69">
        <f t="shared" si="10"/>
        <v>525.50300000000004</v>
      </c>
      <c r="L120" s="242"/>
    </row>
    <row r="121" spans="1:12" ht="27.95" customHeight="1">
      <c r="A121" s="1191"/>
      <c r="B121" s="1133"/>
      <c r="C121" s="92" t="s">
        <v>321</v>
      </c>
      <c r="D121" s="5" t="s">
        <v>10</v>
      </c>
      <c r="E121" s="14">
        <v>40</v>
      </c>
      <c r="F121" s="91">
        <v>270</v>
      </c>
      <c r="G121" s="118">
        <v>3.9780000000000007E-4</v>
      </c>
      <c r="H121" s="191">
        <v>5</v>
      </c>
      <c r="I121" s="179" t="s">
        <v>659</v>
      </c>
      <c r="J121" s="15">
        <v>16.72</v>
      </c>
      <c r="K121" s="69">
        <f t="shared" si="10"/>
        <v>919.59999999999991</v>
      </c>
      <c r="L121" s="242"/>
    </row>
    <row r="122" spans="1:12" ht="27.95" customHeight="1">
      <c r="A122" s="1191"/>
      <c r="B122" s="1133"/>
      <c r="C122" s="92" t="s">
        <v>322</v>
      </c>
      <c r="D122" s="5" t="s">
        <v>12</v>
      </c>
      <c r="E122" s="14">
        <v>40</v>
      </c>
      <c r="F122" s="91">
        <v>325</v>
      </c>
      <c r="G122" s="118">
        <v>4.9725000000000008E-4</v>
      </c>
      <c r="H122" s="191">
        <v>5</v>
      </c>
      <c r="I122" s="179" t="s">
        <v>669</v>
      </c>
      <c r="J122" s="15">
        <v>21.725000000000001</v>
      </c>
      <c r="K122" s="69">
        <f t="shared" si="10"/>
        <v>1194.875</v>
      </c>
      <c r="L122" s="242"/>
    </row>
    <row r="123" spans="1:12" ht="27.95" customHeight="1" thickBot="1">
      <c r="A123" s="1321"/>
      <c r="B123" s="1134"/>
      <c r="C123" s="214" t="s">
        <v>323</v>
      </c>
      <c r="D123" s="63" t="s">
        <v>14</v>
      </c>
      <c r="E123" s="115">
        <v>40</v>
      </c>
      <c r="F123" s="216">
        <v>575</v>
      </c>
      <c r="G123" s="217">
        <v>9.0409090909090929E-4</v>
      </c>
      <c r="H123" s="218">
        <v>1</v>
      </c>
      <c r="I123" s="222" t="s">
        <v>670</v>
      </c>
      <c r="J123" s="130">
        <v>34.32</v>
      </c>
      <c r="K123" s="112">
        <f t="shared" si="10"/>
        <v>1887.6</v>
      </c>
      <c r="L123" s="245"/>
    </row>
    <row r="124" spans="1:12" ht="27.95" customHeight="1">
      <c r="A124" s="1081"/>
      <c r="B124" s="1126" t="s">
        <v>324</v>
      </c>
      <c r="C124" s="101" t="s">
        <v>325</v>
      </c>
      <c r="D124" s="132" t="s">
        <v>620</v>
      </c>
      <c r="E124" s="32">
        <v>40</v>
      </c>
      <c r="F124" s="102">
        <v>96</v>
      </c>
      <c r="G124" s="120">
        <v>1.1050000000000003E-4</v>
      </c>
      <c r="H124" s="193">
        <v>10</v>
      </c>
      <c r="I124" s="183" t="s">
        <v>671</v>
      </c>
      <c r="J124" s="164">
        <v>5.1661500000000009</v>
      </c>
      <c r="K124" s="68">
        <f t="shared" si="10"/>
        <v>284.13825000000003</v>
      </c>
      <c r="L124" s="241"/>
    </row>
    <row r="125" spans="1:12" ht="27.95" customHeight="1">
      <c r="A125" s="1083"/>
      <c r="B125" s="1127"/>
      <c r="C125" s="92" t="s">
        <v>326</v>
      </c>
      <c r="D125" s="133" t="s">
        <v>621</v>
      </c>
      <c r="E125" s="58">
        <v>40</v>
      </c>
      <c r="F125" s="91">
        <v>125</v>
      </c>
      <c r="G125" s="118">
        <v>1.6575000000000004E-4</v>
      </c>
      <c r="H125" s="191">
        <v>5</v>
      </c>
      <c r="I125" s="199" t="s">
        <v>646</v>
      </c>
      <c r="J125" s="30">
        <v>7.7550000000000008</v>
      </c>
      <c r="K125" s="69">
        <f t="shared" si="10"/>
        <v>426.52500000000003</v>
      </c>
      <c r="L125" s="242"/>
    </row>
    <row r="126" spans="1:12" ht="27.95" customHeight="1">
      <c r="A126" s="1083"/>
      <c r="B126" s="1127"/>
      <c r="C126" s="92" t="s">
        <v>327</v>
      </c>
      <c r="D126" s="133" t="s">
        <v>622</v>
      </c>
      <c r="E126" s="58">
        <v>40</v>
      </c>
      <c r="F126" s="91">
        <v>148</v>
      </c>
      <c r="G126" s="118">
        <v>1.9890000000000004E-4</v>
      </c>
      <c r="H126" s="191">
        <v>5</v>
      </c>
      <c r="I126" s="199" t="s">
        <v>672</v>
      </c>
      <c r="J126" s="30">
        <v>9.02</v>
      </c>
      <c r="K126" s="69">
        <f t="shared" si="10"/>
        <v>496.09999999999997</v>
      </c>
      <c r="L126" s="242"/>
    </row>
    <row r="127" spans="1:12" ht="27.95" customHeight="1">
      <c r="A127" s="1083"/>
      <c r="B127" s="1127"/>
      <c r="C127" s="92" t="s">
        <v>756</v>
      </c>
      <c r="D127" s="133" t="s">
        <v>757</v>
      </c>
      <c r="E127" s="58">
        <v>40</v>
      </c>
      <c r="F127" s="91">
        <v>182</v>
      </c>
      <c r="G127" s="118">
        <f>0.01/I127</f>
        <v>2.5000000000000001E-4</v>
      </c>
      <c r="H127" s="191">
        <v>5</v>
      </c>
      <c r="I127" s="213" t="s">
        <v>649</v>
      </c>
      <c r="J127" s="30">
        <v>13.585000000000001</v>
      </c>
      <c r="K127" s="69">
        <f t="shared" si="10"/>
        <v>747.17500000000007</v>
      </c>
      <c r="L127" s="242"/>
    </row>
    <row r="128" spans="1:12" ht="27.95" customHeight="1">
      <c r="A128" s="1083"/>
      <c r="B128" s="1127"/>
      <c r="C128" s="92" t="s">
        <v>759</v>
      </c>
      <c r="D128" s="133" t="s">
        <v>758</v>
      </c>
      <c r="E128" s="58">
        <v>40</v>
      </c>
      <c r="F128" s="91">
        <v>211</v>
      </c>
      <c r="G128" s="118">
        <f>0.01/I128</f>
        <v>3.3333333333333332E-4</v>
      </c>
      <c r="H128" s="191">
        <v>5</v>
      </c>
      <c r="I128" s="213" t="s">
        <v>658</v>
      </c>
      <c r="J128" s="30">
        <v>15.125000000000002</v>
      </c>
      <c r="K128" s="69">
        <f t="shared" si="10"/>
        <v>831.87500000000011</v>
      </c>
      <c r="L128" s="242"/>
    </row>
    <row r="129" spans="1:12" ht="27.95" customHeight="1" thickBot="1">
      <c r="A129" s="1084"/>
      <c r="B129" s="1128"/>
      <c r="C129" s="103" t="s">
        <v>770</v>
      </c>
      <c r="D129" s="134" t="s">
        <v>771</v>
      </c>
      <c r="E129" s="57">
        <v>40</v>
      </c>
      <c r="F129" s="104">
        <v>225</v>
      </c>
      <c r="G129" s="142">
        <v>4.0000000000000002E-4</v>
      </c>
      <c r="H129" s="192">
        <v>5</v>
      </c>
      <c r="I129" s="223" t="s">
        <v>658</v>
      </c>
      <c r="J129" s="25">
        <v>16.929000000000002</v>
      </c>
      <c r="K129" s="70">
        <f t="shared" si="10"/>
        <v>931.09500000000014</v>
      </c>
      <c r="L129" s="243"/>
    </row>
    <row r="130" spans="1:12" ht="27.95" customHeight="1">
      <c r="A130" s="1082"/>
      <c r="B130" s="1325" t="s">
        <v>328</v>
      </c>
      <c r="C130" s="204" t="s">
        <v>329</v>
      </c>
      <c r="D130" s="2" t="s">
        <v>4</v>
      </c>
      <c r="E130" s="59">
        <v>40</v>
      </c>
      <c r="F130" s="208">
        <v>66</v>
      </c>
      <c r="G130" s="209">
        <v>7.6500000000000016E-5</v>
      </c>
      <c r="H130" s="206">
        <v>10</v>
      </c>
      <c r="I130" s="207" t="s">
        <v>673</v>
      </c>
      <c r="J130" s="56">
        <v>4.3010000000000002</v>
      </c>
      <c r="K130" s="114">
        <f t="shared" si="10"/>
        <v>236.55500000000001</v>
      </c>
      <c r="L130" s="246"/>
    </row>
    <row r="131" spans="1:12" ht="27.95" customHeight="1">
      <c r="A131" s="1083"/>
      <c r="B131" s="1127"/>
      <c r="C131" s="92" t="s">
        <v>330</v>
      </c>
      <c r="D131" s="5" t="s">
        <v>6</v>
      </c>
      <c r="E131" s="58">
        <v>40</v>
      </c>
      <c r="F131" s="91">
        <v>111</v>
      </c>
      <c r="G131" s="118">
        <v>1.4207142857142861E-4</v>
      </c>
      <c r="H131" s="191">
        <v>10</v>
      </c>
      <c r="I131" s="180" t="s">
        <v>674</v>
      </c>
      <c r="J131" s="30">
        <v>6.9850000000000003</v>
      </c>
      <c r="K131" s="69">
        <f t="shared" si="10"/>
        <v>384.17500000000001</v>
      </c>
      <c r="L131" s="242"/>
    </row>
    <row r="132" spans="1:12" ht="27.95" customHeight="1" thickBot="1">
      <c r="A132" s="1084"/>
      <c r="B132" s="1128"/>
      <c r="C132" s="98"/>
      <c r="D132" s="6"/>
      <c r="E132" s="57"/>
      <c r="F132" s="57"/>
      <c r="G132" s="83"/>
      <c r="H132" s="194"/>
      <c r="I132" s="184"/>
      <c r="J132" s="25"/>
      <c r="K132" s="70"/>
      <c r="L132" s="243"/>
    </row>
    <row r="133" spans="1:12" ht="27.95" customHeight="1">
      <c r="A133" s="1081"/>
      <c r="B133" s="1126" t="s">
        <v>331</v>
      </c>
      <c r="C133" s="101" t="s">
        <v>332</v>
      </c>
      <c r="D133" s="4" t="s">
        <v>4</v>
      </c>
      <c r="E133" s="32">
        <v>40</v>
      </c>
      <c r="F133" s="32">
        <v>83</v>
      </c>
      <c r="G133" s="187">
        <v>7.6500000000000016E-5</v>
      </c>
      <c r="H133" s="193">
        <v>10</v>
      </c>
      <c r="I133" s="183" t="s">
        <v>673</v>
      </c>
      <c r="J133" s="164">
        <v>4.95</v>
      </c>
      <c r="K133" s="68">
        <f t="shared" si="10"/>
        <v>272.25</v>
      </c>
      <c r="L133" s="241"/>
    </row>
    <row r="134" spans="1:12" ht="27.95" customHeight="1">
      <c r="A134" s="1083"/>
      <c r="B134" s="1127"/>
      <c r="C134" s="92" t="s">
        <v>333</v>
      </c>
      <c r="D134" s="5" t="s">
        <v>6</v>
      </c>
      <c r="E134" s="58">
        <v>40</v>
      </c>
      <c r="F134" s="58">
        <v>130</v>
      </c>
      <c r="G134" s="119">
        <v>1.4207142857142861E-4</v>
      </c>
      <c r="H134" s="191">
        <v>10</v>
      </c>
      <c r="I134" s="180" t="s">
        <v>674</v>
      </c>
      <c r="J134" s="30">
        <v>8.0300000000000011</v>
      </c>
      <c r="K134" s="69">
        <f t="shared" si="10"/>
        <v>441.65000000000009</v>
      </c>
      <c r="L134" s="242"/>
    </row>
    <row r="135" spans="1:12" ht="27.95" customHeight="1" thickBot="1">
      <c r="A135" s="1084"/>
      <c r="B135" s="1128"/>
      <c r="C135" s="98"/>
      <c r="D135" s="6"/>
      <c r="E135" s="57"/>
      <c r="F135" s="57"/>
      <c r="G135" s="83"/>
      <c r="H135" s="194"/>
      <c r="I135" s="184"/>
      <c r="J135" s="25"/>
      <c r="K135" s="70"/>
      <c r="L135" s="243"/>
    </row>
    <row r="136" spans="1:12" ht="27.95" customHeight="1">
      <c r="A136" s="1081"/>
      <c r="B136" s="1126" t="s">
        <v>334</v>
      </c>
      <c r="C136" s="101" t="s">
        <v>335</v>
      </c>
      <c r="D136" s="4" t="s">
        <v>4</v>
      </c>
      <c r="E136" s="32">
        <v>40</v>
      </c>
      <c r="F136" s="102">
        <v>91</v>
      </c>
      <c r="G136" s="187">
        <v>7.6500000000000016E-5</v>
      </c>
      <c r="H136" s="193">
        <v>10</v>
      </c>
      <c r="I136" s="183" t="s">
        <v>673</v>
      </c>
      <c r="J136" s="164">
        <v>4.4000000000000004</v>
      </c>
      <c r="K136" s="68">
        <f t="shared" si="10"/>
        <v>242.00000000000003</v>
      </c>
      <c r="L136" s="241"/>
    </row>
    <row r="137" spans="1:12" ht="27.95" customHeight="1">
      <c r="A137" s="1083"/>
      <c r="B137" s="1127"/>
      <c r="C137" s="92" t="s">
        <v>336</v>
      </c>
      <c r="D137" s="5" t="s">
        <v>6</v>
      </c>
      <c r="E137" s="58">
        <v>40</v>
      </c>
      <c r="F137" s="91">
        <v>135</v>
      </c>
      <c r="G137" s="119">
        <v>1.4207142857142861E-4</v>
      </c>
      <c r="H137" s="191">
        <v>10</v>
      </c>
      <c r="I137" s="180" t="s">
        <v>674</v>
      </c>
      <c r="J137" s="30">
        <v>7.6450000000000005</v>
      </c>
      <c r="K137" s="69">
        <f t="shared" si="10"/>
        <v>420.47500000000002</v>
      </c>
      <c r="L137" s="242"/>
    </row>
    <row r="138" spans="1:12" ht="27.95" customHeight="1" thickBot="1">
      <c r="A138" s="1084"/>
      <c r="B138" s="1128"/>
      <c r="C138" s="98"/>
      <c r="D138" s="6"/>
      <c r="E138" s="57"/>
      <c r="F138" s="57"/>
      <c r="G138" s="83"/>
      <c r="H138" s="194"/>
      <c r="I138" s="184"/>
      <c r="J138" s="25"/>
      <c r="K138" s="70"/>
      <c r="L138" s="243"/>
    </row>
    <row r="139" spans="1:12" ht="27.95" customHeight="1">
      <c r="A139" s="1081"/>
      <c r="B139" s="1126" t="s">
        <v>338</v>
      </c>
      <c r="C139" s="101" t="s">
        <v>339</v>
      </c>
      <c r="D139" s="4" t="s">
        <v>4</v>
      </c>
      <c r="E139" s="32">
        <v>40</v>
      </c>
      <c r="F139" s="102">
        <v>71</v>
      </c>
      <c r="G139" s="120">
        <v>8.2875000000000022E-5</v>
      </c>
      <c r="H139" s="193">
        <v>10</v>
      </c>
      <c r="I139" s="183" t="s">
        <v>644</v>
      </c>
      <c r="J139" s="164">
        <v>4.8950000000000005</v>
      </c>
      <c r="K139" s="68">
        <f t="shared" si="10"/>
        <v>269.22500000000002</v>
      </c>
      <c r="L139" s="241"/>
    </row>
    <row r="140" spans="1:12" ht="27.95" customHeight="1">
      <c r="A140" s="1083"/>
      <c r="B140" s="1127"/>
      <c r="C140" s="92" t="s">
        <v>340</v>
      </c>
      <c r="D140" s="5" t="s">
        <v>6</v>
      </c>
      <c r="E140" s="58">
        <v>40</v>
      </c>
      <c r="F140" s="91">
        <v>113</v>
      </c>
      <c r="G140" s="119">
        <v>1.4207142857142861E-4</v>
      </c>
      <c r="H140" s="191">
        <v>10</v>
      </c>
      <c r="I140" s="180" t="s">
        <v>674</v>
      </c>
      <c r="J140" s="30">
        <v>7.8100000000000005</v>
      </c>
      <c r="K140" s="69">
        <f t="shared" si="10"/>
        <v>429.55</v>
      </c>
      <c r="L140" s="242"/>
    </row>
    <row r="141" spans="1:12" ht="27.95" customHeight="1" thickBot="1">
      <c r="A141" s="1084"/>
      <c r="B141" s="1128"/>
      <c r="C141" s="98"/>
      <c r="D141" s="6"/>
      <c r="E141" s="57"/>
      <c r="F141" s="57"/>
      <c r="G141" s="83"/>
      <c r="H141" s="194"/>
      <c r="I141" s="184"/>
      <c r="J141" s="25"/>
      <c r="K141" s="70"/>
      <c r="L141" s="243"/>
    </row>
    <row r="142" spans="1:12" ht="27.95" customHeight="1">
      <c r="A142" s="1081"/>
      <c r="B142" s="1126" t="s">
        <v>337</v>
      </c>
      <c r="C142" s="101" t="s">
        <v>341</v>
      </c>
      <c r="D142" s="4" t="s">
        <v>4</v>
      </c>
      <c r="E142" s="32">
        <v>40</v>
      </c>
      <c r="F142" s="32">
        <v>57</v>
      </c>
      <c r="G142" s="120">
        <v>5.8500000000000012E-5</v>
      </c>
      <c r="H142" s="193">
        <v>10</v>
      </c>
      <c r="I142" s="183" t="s">
        <v>675</v>
      </c>
      <c r="J142" s="164">
        <v>3.74</v>
      </c>
      <c r="K142" s="68">
        <f>J142*$K$2*((100-$K$1)/100)</f>
        <v>205.70000000000002</v>
      </c>
      <c r="L142" s="241"/>
    </row>
    <row r="143" spans="1:12" ht="27.95" customHeight="1">
      <c r="A143" s="1083"/>
      <c r="B143" s="1127"/>
      <c r="C143" s="92"/>
      <c r="D143" s="5"/>
      <c r="E143" s="58"/>
      <c r="F143" s="58"/>
      <c r="G143" s="82"/>
      <c r="H143" s="195"/>
      <c r="I143" s="181"/>
      <c r="J143" s="30"/>
      <c r="K143" s="69"/>
      <c r="L143" s="242"/>
    </row>
    <row r="144" spans="1:12" ht="27.95" customHeight="1" thickBot="1">
      <c r="A144" s="1084"/>
      <c r="B144" s="1128"/>
      <c r="C144" s="98"/>
      <c r="D144" s="6"/>
      <c r="E144" s="57"/>
      <c r="F144" s="57"/>
      <c r="G144" s="83"/>
      <c r="H144" s="194"/>
      <c r="I144" s="184"/>
      <c r="J144" s="25"/>
      <c r="K144" s="112"/>
      <c r="L144" s="245"/>
    </row>
    <row r="145" spans="1:12" ht="27.95" customHeight="1" thickBot="1">
      <c r="A145" s="1322" t="s">
        <v>576</v>
      </c>
      <c r="B145" s="1323"/>
      <c r="C145" s="1323"/>
      <c r="D145" s="1323"/>
      <c r="E145" s="1323"/>
      <c r="F145" s="1323"/>
      <c r="G145" s="1323"/>
      <c r="H145" s="1323"/>
      <c r="I145" s="1323"/>
      <c r="J145" s="1323"/>
      <c r="K145" s="1324"/>
      <c r="L145" s="244"/>
    </row>
    <row r="146" spans="1:12" ht="27.95" customHeight="1">
      <c r="A146" s="1190"/>
      <c r="B146" s="1132" t="s">
        <v>373</v>
      </c>
      <c r="C146" s="101" t="s">
        <v>374</v>
      </c>
      <c r="D146" s="135" t="s">
        <v>4</v>
      </c>
      <c r="E146" s="10">
        <v>40</v>
      </c>
      <c r="F146" s="102">
        <v>52</v>
      </c>
      <c r="G146" s="120">
        <v>4.9725000000000009E-5</v>
      </c>
      <c r="H146" s="193">
        <v>10</v>
      </c>
      <c r="I146" s="102">
        <v>200</v>
      </c>
      <c r="J146" s="11">
        <v>2.8050000000000002</v>
      </c>
      <c r="K146" s="114">
        <f t="shared" ref="K146:K153" si="11">J146*$K$2*((100-$K$1)/100)</f>
        <v>154.27500000000001</v>
      </c>
      <c r="L146" s="246"/>
    </row>
    <row r="147" spans="1:12" ht="27.95" customHeight="1">
      <c r="A147" s="1191"/>
      <c r="B147" s="1133"/>
      <c r="C147" s="92" t="s">
        <v>375</v>
      </c>
      <c r="D147" s="136" t="s">
        <v>623</v>
      </c>
      <c r="E147" s="14">
        <v>40</v>
      </c>
      <c r="F147" s="91">
        <v>68</v>
      </c>
      <c r="G147" s="118">
        <v>7.6500000000000016E-5</v>
      </c>
      <c r="H147" s="191">
        <v>10</v>
      </c>
      <c r="I147" s="91">
        <v>130</v>
      </c>
      <c r="J147" s="15">
        <v>4.18</v>
      </c>
      <c r="K147" s="69">
        <f t="shared" si="11"/>
        <v>229.89999999999998</v>
      </c>
      <c r="L147" s="242"/>
    </row>
    <row r="148" spans="1:12" ht="27.95" customHeight="1">
      <c r="A148" s="1191"/>
      <c r="B148" s="1133"/>
      <c r="C148" s="92" t="s">
        <v>376</v>
      </c>
      <c r="D148" s="136" t="s">
        <v>6</v>
      </c>
      <c r="E148" s="14">
        <v>40</v>
      </c>
      <c r="F148" s="91">
        <v>88</v>
      </c>
      <c r="G148" s="118">
        <v>9.0409090909090932E-5</v>
      </c>
      <c r="H148" s="191">
        <v>10</v>
      </c>
      <c r="I148" s="94">
        <v>110</v>
      </c>
      <c r="J148" s="15">
        <v>4.6750000000000007</v>
      </c>
      <c r="K148" s="69">
        <f t="shared" si="11"/>
        <v>257.12500000000006</v>
      </c>
      <c r="L148" s="242"/>
    </row>
    <row r="149" spans="1:12" ht="27.95" customHeight="1">
      <c r="A149" s="1191"/>
      <c r="B149" s="1133"/>
      <c r="C149" s="92" t="s">
        <v>377</v>
      </c>
      <c r="D149" s="136" t="s">
        <v>8</v>
      </c>
      <c r="E149" s="14">
        <v>40</v>
      </c>
      <c r="F149" s="91">
        <v>145</v>
      </c>
      <c r="G149" s="118">
        <v>1.6575000000000004E-4</v>
      </c>
      <c r="H149" s="191">
        <v>5</v>
      </c>
      <c r="I149" s="95" t="s">
        <v>646</v>
      </c>
      <c r="J149" s="15">
        <v>7.9310000000000009</v>
      </c>
      <c r="K149" s="69">
        <f t="shared" si="11"/>
        <v>436.20500000000004</v>
      </c>
      <c r="L149" s="242"/>
    </row>
    <row r="150" spans="1:12" ht="27.95" customHeight="1">
      <c r="A150" s="1191"/>
      <c r="B150" s="1133"/>
      <c r="C150" s="92" t="s">
        <v>378</v>
      </c>
      <c r="D150" s="133" t="s">
        <v>10</v>
      </c>
      <c r="E150" s="14">
        <v>40</v>
      </c>
      <c r="F150" s="91">
        <v>192</v>
      </c>
      <c r="G150" s="118">
        <v>2.8414285714285721E-4</v>
      </c>
      <c r="H150" s="191">
        <v>5</v>
      </c>
      <c r="I150" s="95" t="s">
        <v>679</v>
      </c>
      <c r="J150" s="15">
        <v>13.695</v>
      </c>
      <c r="K150" s="69">
        <f t="shared" si="11"/>
        <v>753.22500000000002</v>
      </c>
      <c r="L150" s="242"/>
    </row>
    <row r="151" spans="1:12" ht="27.95" customHeight="1">
      <c r="A151" s="1191"/>
      <c r="B151" s="1133"/>
      <c r="C151" s="92" t="s">
        <v>379</v>
      </c>
      <c r="D151" s="133" t="s">
        <v>12</v>
      </c>
      <c r="E151" s="14">
        <v>40</v>
      </c>
      <c r="F151" s="91">
        <v>268</v>
      </c>
      <c r="G151" s="118">
        <v>3.3150000000000009E-4</v>
      </c>
      <c r="H151" s="191">
        <v>5</v>
      </c>
      <c r="I151" s="95" t="s">
        <v>658</v>
      </c>
      <c r="J151" s="15">
        <v>19.14</v>
      </c>
      <c r="K151" s="69">
        <f t="shared" si="11"/>
        <v>1052.7</v>
      </c>
      <c r="L151" s="242"/>
    </row>
    <row r="152" spans="1:12" ht="27.95" customHeight="1" thickBot="1">
      <c r="A152" s="1192"/>
      <c r="B152" s="1159"/>
      <c r="C152" s="103" t="s">
        <v>380</v>
      </c>
      <c r="D152" s="134" t="s">
        <v>14</v>
      </c>
      <c r="E152" s="17">
        <v>40</v>
      </c>
      <c r="F152" s="104">
        <v>473</v>
      </c>
      <c r="G152" s="142">
        <v>5.5250000000000015E-4</v>
      </c>
      <c r="H152" s="192">
        <v>1</v>
      </c>
      <c r="I152" s="107" t="s">
        <v>651</v>
      </c>
      <c r="J152" s="18">
        <v>28.05</v>
      </c>
      <c r="K152" s="70">
        <f t="shared" si="11"/>
        <v>1542.75</v>
      </c>
      <c r="L152" s="243"/>
    </row>
    <row r="153" spans="1:12" ht="27.95" customHeight="1">
      <c r="A153" s="1190"/>
      <c r="B153" s="1132" t="s">
        <v>381</v>
      </c>
      <c r="C153" s="101" t="s">
        <v>382</v>
      </c>
      <c r="D153" s="4" t="s">
        <v>4</v>
      </c>
      <c r="E153" s="10">
        <v>40</v>
      </c>
      <c r="F153" s="102">
        <v>61</v>
      </c>
      <c r="G153" s="120">
        <v>4.9725000000000009E-5</v>
      </c>
      <c r="H153" s="193">
        <v>10</v>
      </c>
      <c r="I153" s="108">
        <v>200</v>
      </c>
      <c r="J153" s="11">
        <v>2.8490000000000002</v>
      </c>
      <c r="K153" s="68">
        <f t="shared" si="11"/>
        <v>156.69500000000002</v>
      </c>
      <c r="L153" s="241"/>
    </row>
    <row r="154" spans="1:12" ht="27.95" customHeight="1">
      <c r="A154" s="1191"/>
      <c r="B154" s="1133"/>
      <c r="C154" s="92" t="s">
        <v>383</v>
      </c>
      <c r="D154" s="5" t="s">
        <v>6</v>
      </c>
      <c r="E154" s="14">
        <v>40</v>
      </c>
      <c r="F154" s="91">
        <v>94</v>
      </c>
      <c r="G154" s="118">
        <v>9.9450000000000019E-5</v>
      </c>
      <c r="H154" s="191">
        <v>10</v>
      </c>
      <c r="I154" s="96">
        <v>100</v>
      </c>
      <c r="J154" s="15">
        <v>4.95</v>
      </c>
      <c r="K154" s="69">
        <f t="shared" ref="K154:K164" si="12">J154*$K$2*((100-$K$1)/100)</f>
        <v>272.25</v>
      </c>
      <c r="L154" s="242"/>
    </row>
    <row r="155" spans="1:12" ht="27.95" customHeight="1">
      <c r="A155" s="1191"/>
      <c r="B155" s="1133"/>
      <c r="C155" s="92" t="s">
        <v>384</v>
      </c>
      <c r="D155" s="5" t="s">
        <v>8</v>
      </c>
      <c r="E155" s="14">
        <v>40</v>
      </c>
      <c r="F155" s="91">
        <v>153</v>
      </c>
      <c r="G155" s="118">
        <v>1.6575000000000004E-4</v>
      </c>
      <c r="H155" s="191">
        <v>5</v>
      </c>
      <c r="I155" s="97" t="s">
        <v>646</v>
      </c>
      <c r="J155" s="15">
        <v>7.8540000000000001</v>
      </c>
      <c r="K155" s="69">
        <f t="shared" si="12"/>
        <v>431.97</v>
      </c>
      <c r="L155" s="242"/>
    </row>
    <row r="156" spans="1:12" ht="27.95" customHeight="1">
      <c r="A156" s="1191"/>
      <c r="B156" s="1133"/>
      <c r="C156" s="92" t="s">
        <v>385</v>
      </c>
      <c r="D156" s="5" t="s">
        <v>10</v>
      </c>
      <c r="E156" s="14">
        <v>40</v>
      </c>
      <c r="F156" s="91">
        <v>215</v>
      </c>
      <c r="G156" s="118">
        <v>2.8414285714285721E-4</v>
      </c>
      <c r="H156" s="191">
        <v>5</v>
      </c>
      <c r="I156" s="97" t="s">
        <v>679</v>
      </c>
      <c r="J156" s="15">
        <v>15.004000000000001</v>
      </c>
      <c r="K156" s="69">
        <f t="shared" si="12"/>
        <v>825.22</v>
      </c>
      <c r="L156" s="242"/>
    </row>
    <row r="157" spans="1:12" ht="27.95" customHeight="1">
      <c r="A157" s="1191"/>
      <c r="B157" s="1133"/>
      <c r="C157" s="92" t="s">
        <v>386</v>
      </c>
      <c r="D157" s="5" t="s">
        <v>12</v>
      </c>
      <c r="E157" s="14">
        <v>40</v>
      </c>
      <c r="F157" s="91">
        <v>270</v>
      </c>
      <c r="G157" s="118">
        <v>3.9780000000000007E-4</v>
      </c>
      <c r="H157" s="191">
        <v>5</v>
      </c>
      <c r="I157" s="97" t="s">
        <v>659</v>
      </c>
      <c r="J157" s="15">
        <v>16.863000000000003</v>
      </c>
      <c r="K157" s="69">
        <f t="shared" si="12"/>
        <v>927.46500000000015</v>
      </c>
      <c r="L157" s="242"/>
    </row>
    <row r="158" spans="1:12" ht="27.95" customHeight="1" thickBot="1">
      <c r="A158" s="1192"/>
      <c r="B158" s="1159"/>
      <c r="C158" s="103" t="s">
        <v>387</v>
      </c>
      <c r="D158" s="6" t="s">
        <v>14</v>
      </c>
      <c r="E158" s="17">
        <v>40</v>
      </c>
      <c r="F158" s="104">
        <v>465</v>
      </c>
      <c r="G158" s="142">
        <v>5.5250000000000015E-4</v>
      </c>
      <c r="H158" s="192">
        <v>1</v>
      </c>
      <c r="I158" s="109" t="s">
        <v>651</v>
      </c>
      <c r="J158" s="18">
        <v>30.030000000000005</v>
      </c>
      <c r="K158" s="70">
        <f t="shared" si="12"/>
        <v>1651.6500000000003</v>
      </c>
      <c r="L158" s="243"/>
    </row>
    <row r="159" spans="1:12" ht="27.95" customHeight="1">
      <c r="A159" s="1081"/>
      <c r="B159" s="1126" t="s">
        <v>783</v>
      </c>
      <c r="C159" s="101" t="s">
        <v>784</v>
      </c>
      <c r="D159" s="220" t="s">
        <v>4</v>
      </c>
      <c r="E159" s="32">
        <v>40</v>
      </c>
      <c r="F159" s="102">
        <v>73</v>
      </c>
      <c r="G159" s="118">
        <v>9.9450000000000019E-5</v>
      </c>
      <c r="H159" s="193">
        <v>10</v>
      </c>
      <c r="I159" s="225" t="s">
        <v>667</v>
      </c>
      <c r="J159" s="164">
        <v>3.19</v>
      </c>
      <c r="K159" s="68">
        <f>J159*$K$2*((100-$K$1)/100)</f>
        <v>175.45</v>
      </c>
      <c r="L159" s="241"/>
    </row>
    <row r="160" spans="1:12" ht="27.95" customHeight="1">
      <c r="A160" s="1083"/>
      <c r="B160" s="1127"/>
      <c r="C160" s="92" t="s">
        <v>785</v>
      </c>
      <c r="D160" s="221" t="s">
        <v>6</v>
      </c>
      <c r="E160" s="58">
        <v>40</v>
      </c>
      <c r="F160" s="91">
        <v>111</v>
      </c>
      <c r="G160" s="118">
        <v>1.6575000000000004E-4</v>
      </c>
      <c r="H160" s="191">
        <v>10</v>
      </c>
      <c r="I160" s="226" t="s">
        <v>645</v>
      </c>
      <c r="J160" s="30">
        <v>5.4450000000000003</v>
      </c>
      <c r="K160" s="69">
        <f>J160*$K$2*((100-$K$1)/100)</f>
        <v>299.47500000000002</v>
      </c>
      <c r="L160" s="242"/>
    </row>
    <row r="161" spans="1:12" ht="27.95" customHeight="1" thickBot="1">
      <c r="A161" s="1084"/>
      <c r="B161" s="1128"/>
      <c r="C161" s="103" t="s">
        <v>786</v>
      </c>
      <c r="D161" s="6" t="s">
        <v>8</v>
      </c>
      <c r="E161" s="57">
        <v>40</v>
      </c>
      <c r="F161" s="104">
        <v>189</v>
      </c>
      <c r="G161" s="118">
        <v>2.8414285714285721E-4</v>
      </c>
      <c r="H161" s="192">
        <v>5</v>
      </c>
      <c r="I161" s="227" t="s">
        <v>646</v>
      </c>
      <c r="J161" s="25">
        <v>8.3930000000000007</v>
      </c>
      <c r="K161" s="70">
        <f>J161*$K$2*((100-$K$1)/100)</f>
        <v>461.61500000000001</v>
      </c>
      <c r="L161" s="243"/>
    </row>
    <row r="162" spans="1:12" ht="27.95" customHeight="1">
      <c r="A162" s="1081"/>
      <c r="B162" s="1126" t="s">
        <v>388</v>
      </c>
      <c r="C162" s="101" t="s">
        <v>389</v>
      </c>
      <c r="D162" s="4" t="s">
        <v>4</v>
      </c>
      <c r="E162" s="32">
        <v>40</v>
      </c>
      <c r="F162" s="102">
        <v>53</v>
      </c>
      <c r="G162" s="120">
        <v>4.9725000000000009E-5</v>
      </c>
      <c r="H162" s="193">
        <v>10</v>
      </c>
      <c r="I162" s="183" t="s">
        <v>667</v>
      </c>
      <c r="J162" s="164">
        <v>2.6619999999999999</v>
      </c>
      <c r="K162" s="68">
        <f t="shared" si="12"/>
        <v>146.41</v>
      </c>
      <c r="L162" s="241"/>
    </row>
    <row r="163" spans="1:12" ht="27.95" customHeight="1">
      <c r="A163" s="1083"/>
      <c r="B163" s="1127"/>
      <c r="C163" s="92" t="s">
        <v>390</v>
      </c>
      <c r="D163" s="5" t="s">
        <v>6</v>
      </c>
      <c r="E163" s="58">
        <v>40</v>
      </c>
      <c r="F163" s="91">
        <v>96</v>
      </c>
      <c r="G163" s="118">
        <v>9.9450000000000019E-5</v>
      </c>
      <c r="H163" s="191">
        <v>10</v>
      </c>
      <c r="I163" s="180" t="s">
        <v>645</v>
      </c>
      <c r="J163" s="30">
        <v>5.1150000000000011</v>
      </c>
      <c r="K163" s="69">
        <f t="shared" si="12"/>
        <v>281.32500000000005</v>
      </c>
      <c r="L163" s="242"/>
    </row>
    <row r="164" spans="1:12" ht="27.95" customHeight="1" thickBot="1">
      <c r="A164" s="1084"/>
      <c r="B164" s="1128"/>
      <c r="C164" s="103" t="s">
        <v>391</v>
      </c>
      <c r="D164" s="6" t="s">
        <v>8</v>
      </c>
      <c r="E164" s="57">
        <v>40</v>
      </c>
      <c r="F164" s="104">
        <v>153</v>
      </c>
      <c r="G164" s="142">
        <v>1.6575000000000004E-4</v>
      </c>
      <c r="H164" s="192">
        <v>5</v>
      </c>
      <c r="I164" s="188" t="s">
        <v>646</v>
      </c>
      <c r="J164" s="25">
        <v>9.5150000000000006</v>
      </c>
      <c r="K164" s="70">
        <f t="shared" si="12"/>
        <v>523.32500000000005</v>
      </c>
      <c r="L164" s="243"/>
    </row>
    <row r="165" spans="1:12" ht="27.95" customHeight="1">
      <c r="A165" s="1081"/>
      <c r="B165" s="1126" t="s">
        <v>423</v>
      </c>
      <c r="C165" s="101" t="s">
        <v>422</v>
      </c>
      <c r="D165" s="4" t="s">
        <v>4</v>
      </c>
      <c r="E165" s="32">
        <v>40</v>
      </c>
      <c r="F165" s="32">
        <v>65</v>
      </c>
      <c r="G165" s="120">
        <v>7.1035714285714303E-5</v>
      </c>
      <c r="H165" s="193">
        <v>10</v>
      </c>
      <c r="I165" s="183" t="s">
        <v>677</v>
      </c>
      <c r="J165" s="164">
        <v>3.7840000000000003</v>
      </c>
      <c r="K165" s="68">
        <f>J165*$K$2*((100-$K$1)/100)</f>
        <v>208.12</v>
      </c>
      <c r="L165" s="241"/>
    </row>
    <row r="166" spans="1:12" ht="27.95" customHeight="1">
      <c r="A166" s="1083"/>
      <c r="B166" s="1127"/>
      <c r="C166" s="92"/>
      <c r="D166" s="5"/>
      <c r="E166" s="58"/>
      <c r="F166" s="58"/>
      <c r="G166" s="82"/>
      <c r="H166" s="195"/>
      <c r="I166" s="181"/>
      <c r="J166" s="30"/>
      <c r="K166" s="69"/>
      <c r="L166" s="242"/>
    </row>
    <row r="167" spans="1:12" ht="27.95" customHeight="1" thickBot="1">
      <c r="A167" s="1084"/>
      <c r="B167" s="1128"/>
      <c r="C167" s="98"/>
      <c r="D167" s="6"/>
      <c r="E167" s="57"/>
      <c r="F167" s="57"/>
      <c r="G167" s="83"/>
      <c r="H167" s="194"/>
      <c r="I167" s="184"/>
      <c r="J167" s="25"/>
      <c r="K167" s="112"/>
      <c r="L167" s="245"/>
    </row>
    <row r="168" spans="1:12" ht="27.95" customHeight="1" thickBot="1">
      <c r="A168" s="1329" t="s">
        <v>580</v>
      </c>
      <c r="B168" s="1330"/>
      <c r="C168" s="1330"/>
      <c r="D168" s="1330"/>
      <c r="E168" s="1330"/>
      <c r="F168" s="1330"/>
      <c r="G168" s="1330"/>
      <c r="H168" s="1330"/>
      <c r="I168" s="1330"/>
      <c r="J168" s="1330"/>
      <c r="K168" s="1324"/>
      <c r="L168" s="244"/>
    </row>
    <row r="169" spans="1:12" ht="27.95" customHeight="1">
      <c r="A169" s="1190"/>
      <c r="B169" s="1132" t="s">
        <v>772</v>
      </c>
      <c r="C169" s="101" t="s">
        <v>496</v>
      </c>
      <c r="D169" s="135" t="s">
        <v>503</v>
      </c>
      <c r="E169" s="10">
        <v>40</v>
      </c>
      <c r="F169" s="102">
        <v>31</v>
      </c>
      <c r="G169" s="120">
        <v>2.4862500000000005E-5</v>
      </c>
      <c r="H169" s="193">
        <v>10</v>
      </c>
      <c r="I169" s="110" t="s">
        <v>655</v>
      </c>
      <c r="J169" s="11">
        <v>1.5289999999999999</v>
      </c>
      <c r="K169" s="114">
        <f>J169*$K$2*((100-$K$1)/100)</f>
        <v>84.094999999999999</v>
      </c>
      <c r="L169" s="246"/>
    </row>
    <row r="170" spans="1:12" ht="27.95" customHeight="1">
      <c r="A170" s="1191"/>
      <c r="B170" s="1133"/>
      <c r="C170" s="92" t="s">
        <v>497</v>
      </c>
      <c r="D170" s="136" t="s">
        <v>504</v>
      </c>
      <c r="E170" s="14">
        <v>40</v>
      </c>
      <c r="F170" s="91">
        <v>38</v>
      </c>
      <c r="G170" s="118">
        <v>2.8414285714285722E-5</v>
      </c>
      <c r="H170" s="191">
        <v>10</v>
      </c>
      <c r="I170" s="97" t="s">
        <v>693</v>
      </c>
      <c r="J170" s="15">
        <v>1.9690000000000003</v>
      </c>
      <c r="K170" s="69">
        <f t="shared" ref="K170:K175" si="13">J170*$K$2*((100-$K$1)/100)</f>
        <v>108.29500000000002</v>
      </c>
      <c r="L170" s="242"/>
    </row>
    <row r="171" spans="1:12" ht="27.95" customHeight="1">
      <c r="A171" s="1191"/>
      <c r="B171" s="1133"/>
      <c r="C171" s="92" t="s">
        <v>498</v>
      </c>
      <c r="D171" s="136" t="s">
        <v>505</v>
      </c>
      <c r="E171" s="14">
        <v>40</v>
      </c>
      <c r="F171" s="91">
        <v>47</v>
      </c>
      <c r="G171" s="118">
        <v>3.3150000000000006E-5</v>
      </c>
      <c r="H171" s="191">
        <v>10</v>
      </c>
      <c r="I171" s="97" t="s">
        <v>696</v>
      </c>
      <c r="J171" s="15">
        <v>2.3210000000000002</v>
      </c>
      <c r="K171" s="69">
        <f t="shared" si="13"/>
        <v>127.65500000000002</v>
      </c>
      <c r="L171" s="242"/>
    </row>
    <row r="172" spans="1:12" ht="27.95" customHeight="1">
      <c r="A172" s="1191"/>
      <c r="B172" s="1133"/>
      <c r="C172" s="92" t="s">
        <v>499</v>
      </c>
      <c r="D172" s="136" t="s">
        <v>506</v>
      </c>
      <c r="E172" s="14">
        <v>40</v>
      </c>
      <c r="F172" s="91">
        <v>55</v>
      </c>
      <c r="G172" s="118">
        <v>4.1437500000000011E-5</v>
      </c>
      <c r="H172" s="191">
        <v>10</v>
      </c>
      <c r="I172" s="97" t="s">
        <v>650</v>
      </c>
      <c r="J172" s="15">
        <v>2.6950000000000003</v>
      </c>
      <c r="K172" s="69">
        <f t="shared" si="13"/>
        <v>148.22500000000002</v>
      </c>
      <c r="L172" s="242"/>
    </row>
    <row r="173" spans="1:12" ht="27.95" customHeight="1">
      <c r="A173" s="1191"/>
      <c r="B173" s="1133"/>
      <c r="C173" s="92" t="s">
        <v>500</v>
      </c>
      <c r="D173" s="136" t="s">
        <v>507</v>
      </c>
      <c r="E173" s="14">
        <v>40</v>
      </c>
      <c r="F173" s="91">
        <v>64</v>
      </c>
      <c r="G173" s="118">
        <v>4.9725000000000009E-5</v>
      </c>
      <c r="H173" s="191">
        <v>10</v>
      </c>
      <c r="I173" s="97" t="s">
        <v>667</v>
      </c>
      <c r="J173" s="15">
        <v>3.0470000000000002</v>
      </c>
      <c r="K173" s="69">
        <f t="shared" si="13"/>
        <v>167.58500000000001</v>
      </c>
      <c r="L173" s="242"/>
    </row>
    <row r="174" spans="1:12" ht="27.95" customHeight="1">
      <c r="A174" s="1191"/>
      <c r="B174" s="1133"/>
      <c r="C174" s="92" t="s">
        <v>501</v>
      </c>
      <c r="D174" s="133" t="s">
        <v>508</v>
      </c>
      <c r="E174" s="14">
        <v>40</v>
      </c>
      <c r="F174" s="91">
        <v>82</v>
      </c>
      <c r="G174" s="118">
        <v>6.215625000000001E-5</v>
      </c>
      <c r="H174" s="191">
        <v>10</v>
      </c>
      <c r="I174" s="97" t="s">
        <v>643</v>
      </c>
      <c r="J174" s="15">
        <v>3.8280000000000003</v>
      </c>
      <c r="K174" s="69">
        <f t="shared" si="13"/>
        <v>210.54000000000002</v>
      </c>
      <c r="L174" s="242"/>
    </row>
    <row r="175" spans="1:12" ht="27.95" customHeight="1" thickBot="1">
      <c r="A175" s="1192"/>
      <c r="B175" s="1159"/>
      <c r="C175" s="103" t="s">
        <v>502</v>
      </c>
      <c r="D175" s="134" t="s">
        <v>509</v>
      </c>
      <c r="E175" s="17">
        <v>40</v>
      </c>
      <c r="F175" s="104">
        <v>99</v>
      </c>
      <c r="G175" s="142">
        <v>7.6500000000000016E-5</v>
      </c>
      <c r="H175" s="192">
        <v>5</v>
      </c>
      <c r="I175" s="109" t="s">
        <v>673</v>
      </c>
      <c r="J175" s="18">
        <v>4.6310000000000002</v>
      </c>
      <c r="K175" s="70">
        <f t="shared" si="13"/>
        <v>254.70500000000001</v>
      </c>
      <c r="L175" s="243"/>
    </row>
    <row r="176" spans="1:12" ht="27.95" customHeight="1">
      <c r="A176" s="1190"/>
      <c r="B176" s="1132" t="s">
        <v>716</v>
      </c>
      <c r="C176" s="101" t="s">
        <v>510</v>
      </c>
      <c r="D176" s="132" t="s">
        <v>522</v>
      </c>
      <c r="E176" s="10">
        <v>40</v>
      </c>
      <c r="F176" s="102">
        <v>30</v>
      </c>
      <c r="G176" s="120">
        <v>3.6163636363636373E-5</v>
      </c>
      <c r="H176" s="193">
        <v>25</v>
      </c>
      <c r="I176" s="110" t="s">
        <v>697</v>
      </c>
      <c r="J176" s="11">
        <v>1.7380000000000002</v>
      </c>
      <c r="K176" s="68">
        <f>J176*$K$2*((100-$K$1)/100)</f>
        <v>95.590000000000018</v>
      </c>
      <c r="L176" s="241"/>
    </row>
    <row r="177" spans="1:12" ht="27.95" customHeight="1">
      <c r="A177" s="1191"/>
      <c r="B177" s="1133"/>
      <c r="C177" s="92" t="s">
        <v>511</v>
      </c>
      <c r="D177" s="133" t="s">
        <v>523</v>
      </c>
      <c r="E177" s="14">
        <v>40</v>
      </c>
      <c r="F177" s="91">
        <v>38</v>
      </c>
      <c r="G177" s="118">
        <v>4.420000000000001E-5</v>
      </c>
      <c r="H177" s="191">
        <v>25</v>
      </c>
      <c r="I177" s="97" t="s">
        <v>698</v>
      </c>
      <c r="J177" s="15">
        <v>2.2330000000000001</v>
      </c>
      <c r="K177" s="69">
        <f t="shared" ref="K177:K184" si="14">J177*$K$2*((100-$K$1)/100)</f>
        <v>122.81500000000001</v>
      </c>
      <c r="L177" s="242"/>
    </row>
    <row r="178" spans="1:12" ht="27.95" customHeight="1">
      <c r="A178" s="1191"/>
      <c r="B178" s="1133"/>
      <c r="C178" s="92" t="s">
        <v>512</v>
      </c>
      <c r="D178" s="133" t="s">
        <v>524</v>
      </c>
      <c r="E178" s="14">
        <v>40</v>
      </c>
      <c r="F178" s="91">
        <v>47</v>
      </c>
      <c r="G178" s="118">
        <v>4.420000000000001E-5</v>
      </c>
      <c r="H178" s="191">
        <v>25</v>
      </c>
      <c r="I178" s="97" t="s">
        <v>698</v>
      </c>
      <c r="J178" s="15">
        <v>2.552</v>
      </c>
      <c r="K178" s="69">
        <f t="shared" si="14"/>
        <v>140.36000000000001</v>
      </c>
      <c r="L178" s="242"/>
    </row>
    <row r="179" spans="1:12" ht="27.95" customHeight="1">
      <c r="A179" s="1191"/>
      <c r="B179" s="1133"/>
      <c r="C179" s="92" t="s">
        <v>513</v>
      </c>
      <c r="D179" s="133" t="s">
        <v>525</v>
      </c>
      <c r="E179" s="14">
        <v>40</v>
      </c>
      <c r="F179" s="91">
        <v>54</v>
      </c>
      <c r="G179" s="118">
        <v>4.9725000000000009E-5</v>
      </c>
      <c r="H179" s="191">
        <v>25</v>
      </c>
      <c r="I179" s="97" t="s">
        <v>667</v>
      </c>
      <c r="J179" s="15">
        <v>2.9700000000000006</v>
      </c>
      <c r="K179" s="69">
        <f t="shared" si="14"/>
        <v>163.35000000000002</v>
      </c>
      <c r="L179" s="242"/>
    </row>
    <row r="180" spans="1:12" ht="27.95" customHeight="1">
      <c r="A180" s="1191"/>
      <c r="B180" s="1133"/>
      <c r="C180" s="92" t="s">
        <v>514</v>
      </c>
      <c r="D180" s="133" t="s">
        <v>526</v>
      </c>
      <c r="E180" s="14">
        <v>40</v>
      </c>
      <c r="F180" s="91">
        <v>64</v>
      </c>
      <c r="G180" s="118">
        <v>6.215625000000001E-5</v>
      </c>
      <c r="H180" s="191">
        <v>10</v>
      </c>
      <c r="I180" s="97" t="s">
        <v>643</v>
      </c>
      <c r="J180" s="15">
        <v>3.278</v>
      </c>
      <c r="K180" s="69">
        <f t="shared" si="14"/>
        <v>180.29</v>
      </c>
      <c r="L180" s="242"/>
    </row>
    <row r="181" spans="1:12" ht="27.95" customHeight="1">
      <c r="A181" s="1191"/>
      <c r="B181" s="1133"/>
      <c r="C181" s="92" t="s">
        <v>515</v>
      </c>
      <c r="D181" s="133" t="s">
        <v>527</v>
      </c>
      <c r="E181" s="14">
        <v>40</v>
      </c>
      <c r="F181" s="91">
        <v>82</v>
      </c>
      <c r="G181" s="118">
        <v>7.1035714285714303E-5</v>
      </c>
      <c r="H181" s="191">
        <v>10</v>
      </c>
      <c r="I181" s="97" t="s">
        <v>677</v>
      </c>
      <c r="J181" s="15">
        <v>4.0260000000000007</v>
      </c>
      <c r="K181" s="69">
        <f t="shared" si="14"/>
        <v>221.43000000000004</v>
      </c>
      <c r="L181" s="242"/>
    </row>
    <row r="182" spans="1:12" ht="27.95" customHeight="1">
      <c r="A182" s="1191"/>
      <c r="B182" s="1133"/>
      <c r="C182" s="92" t="s">
        <v>516</v>
      </c>
      <c r="D182" s="133" t="s">
        <v>528</v>
      </c>
      <c r="E182" s="14">
        <v>40</v>
      </c>
      <c r="F182" s="91">
        <v>98</v>
      </c>
      <c r="G182" s="118">
        <v>8.2875000000000022E-5</v>
      </c>
      <c r="H182" s="191">
        <v>5</v>
      </c>
      <c r="I182" s="97" t="s">
        <v>644</v>
      </c>
      <c r="J182" s="15">
        <v>5.1150000000000011</v>
      </c>
      <c r="K182" s="69">
        <f t="shared" si="14"/>
        <v>281.32500000000005</v>
      </c>
      <c r="L182" s="242"/>
    </row>
    <row r="183" spans="1:12" ht="27.95" customHeight="1">
      <c r="A183" s="1191"/>
      <c r="B183" s="1133"/>
      <c r="C183" s="92" t="s">
        <v>517</v>
      </c>
      <c r="D183" s="133" t="s">
        <v>529</v>
      </c>
      <c r="E183" s="14">
        <v>40</v>
      </c>
      <c r="F183" s="91">
        <v>117</v>
      </c>
      <c r="G183" s="118">
        <v>9.9450000000000019E-5</v>
      </c>
      <c r="H183" s="191">
        <v>5</v>
      </c>
      <c r="I183" s="97" t="s">
        <v>645</v>
      </c>
      <c r="J183" s="15">
        <v>5.8190000000000008</v>
      </c>
      <c r="K183" s="69">
        <f t="shared" si="14"/>
        <v>320.04500000000007</v>
      </c>
      <c r="L183" s="242"/>
    </row>
    <row r="184" spans="1:12" ht="27.95" customHeight="1">
      <c r="A184" s="1191"/>
      <c r="B184" s="1133"/>
      <c r="C184" s="92" t="s">
        <v>518</v>
      </c>
      <c r="D184" s="133" t="s">
        <v>530</v>
      </c>
      <c r="E184" s="14">
        <v>40</v>
      </c>
      <c r="F184" s="91">
        <v>132</v>
      </c>
      <c r="G184" s="118">
        <v>1.0468421052631581E-4</v>
      </c>
      <c r="H184" s="191">
        <v>5</v>
      </c>
      <c r="I184" s="97" t="s">
        <v>688</v>
      </c>
      <c r="J184" s="15">
        <v>6.6990000000000007</v>
      </c>
      <c r="K184" s="69">
        <f t="shared" si="14"/>
        <v>368.44500000000005</v>
      </c>
      <c r="L184" s="242"/>
    </row>
    <row r="185" spans="1:12" ht="27.95" customHeight="1">
      <c r="A185" s="1191"/>
      <c r="B185" s="1133"/>
      <c r="C185" s="92" t="s">
        <v>519</v>
      </c>
      <c r="D185" s="133" t="s">
        <v>531</v>
      </c>
      <c r="E185" s="14">
        <v>40</v>
      </c>
      <c r="F185" s="91">
        <v>153</v>
      </c>
      <c r="G185" s="118">
        <v>1.1050000000000003E-4</v>
      </c>
      <c r="H185" s="191">
        <v>5</v>
      </c>
      <c r="I185" s="97" t="s">
        <v>671</v>
      </c>
      <c r="J185" s="15">
        <v>8.1950000000000003</v>
      </c>
      <c r="K185" s="69">
        <f>J185*$K$2*((100-$K$1)/100)</f>
        <v>450.72500000000002</v>
      </c>
      <c r="L185" s="242"/>
    </row>
    <row r="186" spans="1:12" ht="27.95" customHeight="1">
      <c r="A186" s="1191"/>
      <c r="B186" s="1133"/>
      <c r="C186" s="92" t="s">
        <v>520</v>
      </c>
      <c r="D186" s="133" t="s">
        <v>532</v>
      </c>
      <c r="E186" s="14">
        <v>40</v>
      </c>
      <c r="F186" s="91">
        <v>168</v>
      </c>
      <c r="G186" s="118">
        <v>1.1050000000000003E-4</v>
      </c>
      <c r="H186" s="191">
        <v>5</v>
      </c>
      <c r="I186" s="97" t="s">
        <v>671</v>
      </c>
      <c r="J186" s="15">
        <v>9.7900000000000009</v>
      </c>
      <c r="K186" s="69">
        <f>J186*$K$2*((100-$K$1)/100)</f>
        <v>538.45000000000005</v>
      </c>
      <c r="L186" s="242"/>
    </row>
    <row r="187" spans="1:12" ht="27.95" customHeight="1" thickBot="1">
      <c r="A187" s="1192"/>
      <c r="B187" s="1159"/>
      <c r="C187" s="103" t="s">
        <v>521</v>
      </c>
      <c r="D187" s="134" t="s">
        <v>533</v>
      </c>
      <c r="E187" s="17">
        <v>40</v>
      </c>
      <c r="F187" s="104">
        <v>185</v>
      </c>
      <c r="G187" s="142">
        <v>1.1050000000000003E-4</v>
      </c>
      <c r="H187" s="192">
        <v>5</v>
      </c>
      <c r="I187" s="109" t="s">
        <v>671</v>
      </c>
      <c r="J187" s="18">
        <v>10.505000000000001</v>
      </c>
      <c r="K187" s="112">
        <f>J187*$K$2*((100-$K$1)/100)</f>
        <v>577.77500000000009</v>
      </c>
      <c r="L187" s="245"/>
    </row>
    <row r="188" spans="1:12" ht="27.95" customHeight="1">
      <c r="A188" s="1190"/>
      <c r="B188" s="1132" t="s">
        <v>717</v>
      </c>
      <c r="C188" s="101" t="s">
        <v>719</v>
      </c>
      <c r="D188" s="132" t="s">
        <v>736</v>
      </c>
      <c r="E188" s="10">
        <v>40</v>
      </c>
      <c r="F188" s="102">
        <v>43</v>
      </c>
      <c r="G188" s="118">
        <f t="shared" ref="G188:G199" si="15">0.01/I188</f>
        <v>4.4444444444444447E-5</v>
      </c>
      <c r="H188" s="193">
        <v>25</v>
      </c>
      <c r="I188" s="110">
        <v>225</v>
      </c>
      <c r="J188" s="11">
        <v>3.1350000000000002</v>
      </c>
      <c r="K188" s="68">
        <f>J188*$K$2*((100-$K$1)/100)</f>
        <v>172.42500000000001</v>
      </c>
      <c r="L188" s="241"/>
    </row>
    <row r="189" spans="1:12" ht="27.95" customHeight="1">
      <c r="A189" s="1191"/>
      <c r="B189" s="1133"/>
      <c r="C189" s="92" t="s">
        <v>720</v>
      </c>
      <c r="D189" s="133" t="s">
        <v>737</v>
      </c>
      <c r="E189" s="14">
        <v>40</v>
      </c>
      <c r="F189" s="91">
        <v>53</v>
      </c>
      <c r="G189" s="118">
        <f t="shared" si="15"/>
        <v>5.0000000000000002E-5</v>
      </c>
      <c r="H189" s="191">
        <v>25</v>
      </c>
      <c r="I189" s="97">
        <v>200</v>
      </c>
      <c r="J189" s="15">
        <v>3.5090000000000003</v>
      </c>
      <c r="K189" s="69">
        <f t="shared" ref="K189:K196" si="16">J189*$K$2*((100-$K$1)/100)</f>
        <v>192.995</v>
      </c>
      <c r="L189" s="242"/>
    </row>
    <row r="190" spans="1:12" ht="27.95" customHeight="1">
      <c r="A190" s="1191"/>
      <c r="B190" s="1133"/>
      <c r="C190" s="92" t="s">
        <v>721</v>
      </c>
      <c r="D190" s="133" t="s">
        <v>738</v>
      </c>
      <c r="E190" s="14">
        <v>40</v>
      </c>
      <c r="F190" s="91">
        <v>63</v>
      </c>
      <c r="G190" s="118">
        <f t="shared" si="15"/>
        <v>5.7142857142857142E-5</v>
      </c>
      <c r="H190" s="191">
        <v>25</v>
      </c>
      <c r="I190" s="97">
        <v>175</v>
      </c>
      <c r="J190" s="15">
        <v>4.1140000000000008</v>
      </c>
      <c r="K190" s="69">
        <f t="shared" si="16"/>
        <v>226.27000000000004</v>
      </c>
      <c r="L190" s="242"/>
    </row>
    <row r="191" spans="1:12" ht="27.95" customHeight="1">
      <c r="A191" s="1191"/>
      <c r="B191" s="1133"/>
      <c r="C191" s="92" t="s">
        <v>722</v>
      </c>
      <c r="D191" s="133" t="s">
        <v>739</v>
      </c>
      <c r="E191" s="14">
        <v>40</v>
      </c>
      <c r="F191" s="91">
        <v>73</v>
      </c>
      <c r="G191" s="118">
        <f t="shared" si="15"/>
        <v>6.666666666666667E-5</v>
      </c>
      <c r="H191" s="191">
        <v>25</v>
      </c>
      <c r="I191" s="97">
        <v>150</v>
      </c>
      <c r="J191" s="15">
        <v>4.6420000000000003</v>
      </c>
      <c r="K191" s="69">
        <f t="shared" si="16"/>
        <v>255.31000000000003</v>
      </c>
      <c r="L191" s="242"/>
    </row>
    <row r="192" spans="1:12" ht="27.95" customHeight="1">
      <c r="A192" s="1191"/>
      <c r="B192" s="1133"/>
      <c r="C192" s="92" t="s">
        <v>723</v>
      </c>
      <c r="D192" s="133" t="s">
        <v>740</v>
      </c>
      <c r="E192" s="14">
        <v>40</v>
      </c>
      <c r="F192" s="91">
        <v>84</v>
      </c>
      <c r="G192" s="118">
        <f t="shared" si="15"/>
        <v>9.0909090909090917E-5</v>
      </c>
      <c r="H192" s="191">
        <v>10</v>
      </c>
      <c r="I192" s="97">
        <v>110</v>
      </c>
      <c r="J192" s="15">
        <v>5.181</v>
      </c>
      <c r="K192" s="69">
        <f t="shared" si="16"/>
        <v>284.95499999999998</v>
      </c>
      <c r="L192" s="242"/>
    </row>
    <row r="193" spans="1:12" ht="27.95" customHeight="1">
      <c r="A193" s="1191"/>
      <c r="B193" s="1133"/>
      <c r="C193" s="92" t="s">
        <v>724</v>
      </c>
      <c r="D193" s="133" t="s">
        <v>741</v>
      </c>
      <c r="E193" s="14">
        <v>40</v>
      </c>
      <c r="F193" s="91">
        <v>104</v>
      </c>
      <c r="G193" s="118">
        <f t="shared" si="15"/>
        <v>1E-4</v>
      </c>
      <c r="H193" s="191">
        <v>10</v>
      </c>
      <c r="I193" s="97">
        <v>100</v>
      </c>
      <c r="J193" s="15">
        <v>6.1820000000000004</v>
      </c>
      <c r="K193" s="69">
        <f t="shared" si="16"/>
        <v>340.01000000000005</v>
      </c>
      <c r="L193" s="242"/>
    </row>
    <row r="194" spans="1:12" ht="27.95" customHeight="1">
      <c r="A194" s="1191"/>
      <c r="B194" s="1133"/>
      <c r="C194" s="92" t="s">
        <v>725</v>
      </c>
      <c r="D194" s="133" t="s">
        <v>742</v>
      </c>
      <c r="E194" s="14">
        <v>40</v>
      </c>
      <c r="F194" s="91">
        <v>130</v>
      </c>
      <c r="G194" s="118">
        <f t="shared" si="15"/>
        <v>1.1764705882352942E-4</v>
      </c>
      <c r="H194" s="191">
        <v>5</v>
      </c>
      <c r="I194" s="97">
        <v>85</v>
      </c>
      <c r="J194" s="15">
        <v>7.26</v>
      </c>
      <c r="K194" s="69">
        <f t="shared" si="16"/>
        <v>399.3</v>
      </c>
      <c r="L194" s="242"/>
    </row>
    <row r="195" spans="1:12" ht="27.95" customHeight="1">
      <c r="A195" s="1191"/>
      <c r="B195" s="1133"/>
      <c r="C195" s="92" t="s">
        <v>726</v>
      </c>
      <c r="D195" s="133" t="s">
        <v>743</v>
      </c>
      <c r="E195" s="14">
        <v>40</v>
      </c>
      <c r="F195" s="91">
        <v>151</v>
      </c>
      <c r="G195" s="118">
        <f t="shared" si="15"/>
        <v>1.25E-4</v>
      </c>
      <c r="H195" s="191">
        <v>5</v>
      </c>
      <c r="I195" s="97">
        <v>80</v>
      </c>
      <c r="J195" s="15">
        <v>8.7230000000000008</v>
      </c>
      <c r="K195" s="69">
        <f t="shared" si="16"/>
        <v>479.76500000000004</v>
      </c>
      <c r="L195" s="242"/>
    </row>
    <row r="196" spans="1:12" ht="27.95" customHeight="1">
      <c r="A196" s="1191"/>
      <c r="B196" s="1133"/>
      <c r="C196" s="92" t="s">
        <v>727</v>
      </c>
      <c r="D196" s="133" t="s">
        <v>744</v>
      </c>
      <c r="E196" s="14">
        <v>40</v>
      </c>
      <c r="F196" s="91">
        <v>170</v>
      </c>
      <c r="G196" s="118">
        <f t="shared" si="15"/>
        <v>1.3333333333333334E-4</v>
      </c>
      <c r="H196" s="191">
        <v>5</v>
      </c>
      <c r="I196" s="97">
        <v>75</v>
      </c>
      <c r="J196" s="15">
        <v>9.5920000000000023</v>
      </c>
      <c r="K196" s="69">
        <f t="shared" si="16"/>
        <v>527.56000000000017</v>
      </c>
      <c r="L196" s="242"/>
    </row>
    <row r="197" spans="1:12" ht="27.95" customHeight="1">
      <c r="A197" s="1191"/>
      <c r="B197" s="1133"/>
      <c r="C197" s="92" t="s">
        <v>728</v>
      </c>
      <c r="D197" s="133" t="s">
        <v>745</v>
      </c>
      <c r="E197" s="14">
        <v>40</v>
      </c>
      <c r="F197" s="91">
        <v>194</v>
      </c>
      <c r="G197" s="118">
        <f t="shared" si="15"/>
        <v>1.5384615384615385E-4</v>
      </c>
      <c r="H197" s="191">
        <v>5</v>
      </c>
      <c r="I197" s="97">
        <v>65</v>
      </c>
      <c r="J197" s="15">
        <v>11.737</v>
      </c>
      <c r="K197" s="69">
        <f t="shared" ref="K197:K204" si="17">J197*$K$2*((100-$K$1)/100)</f>
        <v>645.53499999999997</v>
      </c>
      <c r="L197" s="242"/>
    </row>
    <row r="198" spans="1:12" ht="27.95" customHeight="1">
      <c r="A198" s="1191"/>
      <c r="B198" s="1133"/>
      <c r="C198" s="92" t="s">
        <v>729</v>
      </c>
      <c r="D198" s="133" t="s">
        <v>746</v>
      </c>
      <c r="E198" s="14">
        <v>40</v>
      </c>
      <c r="F198" s="91">
        <v>217</v>
      </c>
      <c r="G198" s="118">
        <f t="shared" si="15"/>
        <v>1.6666666666666666E-4</v>
      </c>
      <c r="H198" s="191">
        <v>5</v>
      </c>
      <c r="I198" s="97">
        <v>60</v>
      </c>
      <c r="J198" s="15">
        <v>13.42</v>
      </c>
      <c r="K198" s="69">
        <f t="shared" si="17"/>
        <v>738.1</v>
      </c>
      <c r="L198" s="242"/>
    </row>
    <row r="199" spans="1:12" ht="27.95" customHeight="1" thickBot="1">
      <c r="A199" s="1192"/>
      <c r="B199" s="1159"/>
      <c r="C199" s="103" t="s">
        <v>730</v>
      </c>
      <c r="D199" s="134" t="s">
        <v>747</v>
      </c>
      <c r="E199" s="17">
        <v>40</v>
      </c>
      <c r="F199" s="104">
        <v>245</v>
      </c>
      <c r="G199" s="118">
        <f t="shared" si="15"/>
        <v>2.0000000000000001E-4</v>
      </c>
      <c r="H199" s="192">
        <v>5</v>
      </c>
      <c r="I199" s="109">
        <v>50</v>
      </c>
      <c r="J199" s="18">
        <v>13.552000000000001</v>
      </c>
      <c r="K199" s="112">
        <f t="shared" si="17"/>
        <v>745.36000000000013</v>
      </c>
      <c r="L199" s="245"/>
    </row>
    <row r="200" spans="1:12" ht="27.95" customHeight="1">
      <c r="A200" s="1190"/>
      <c r="B200" s="1132" t="s">
        <v>718</v>
      </c>
      <c r="C200" s="101" t="s">
        <v>731</v>
      </c>
      <c r="D200" s="132" t="s">
        <v>748</v>
      </c>
      <c r="E200" s="10">
        <v>40</v>
      </c>
      <c r="F200" s="102">
        <v>66</v>
      </c>
      <c r="G200" s="118">
        <f>0.01/I200</f>
        <v>6.666666666666667E-5</v>
      </c>
      <c r="H200" s="193">
        <v>10</v>
      </c>
      <c r="I200" s="110">
        <v>150</v>
      </c>
      <c r="J200" s="11">
        <v>4.4660000000000002</v>
      </c>
      <c r="K200" s="68">
        <f t="shared" si="17"/>
        <v>245.63000000000002</v>
      </c>
      <c r="L200" s="241"/>
    </row>
    <row r="201" spans="1:12" ht="27.95" customHeight="1">
      <c r="A201" s="1191"/>
      <c r="B201" s="1133"/>
      <c r="C201" s="92" t="s">
        <v>732</v>
      </c>
      <c r="D201" s="133" t="s">
        <v>749</v>
      </c>
      <c r="E201" s="14">
        <v>40</v>
      </c>
      <c r="F201" s="91">
        <v>100</v>
      </c>
      <c r="G201" s="118">
        <f>0.01/I201</f>
        <v>1E-4</v>
      </c>
      <c r="H201" s="191">
        <v>10</v>
      </c>
      <c r="I201" s="97">
        <v>100</v>
      </c>
      <c r="J201" s="15">
        <v>6.5670000000000002</v>
      </c>
      <c r="K201" s="69">
        <f t="shared" si="17"/>
        <v>361.185</v>
      </c>
      <c r="L201" s="242"/>
    </row>
    <row r="202" spans="1:12" ht="27.95" customHeight="1">
      <c r="A202" s="1191"/>
      <c r="B202" s="1133"/>
      <c r="C202" s="92" t="s">
        <v>733</v>
      </c>
      <c r="D202" s="133" t="s">
        <v>750</v>
      </c>
      <c r="E202" s="14">
        <v>40</v>
      </c>
      <c r="F202" s="91">
        <v>134</v>
      </c>
      <c r="G202" s="118">
        <f>0.01/I202</f>
        <v>1.25E-4</v>
      </c>
      <c r="H202" s="191">
        <v>10</v>
      </c>
      <c r="I202" s="97">
        <v>80</v>
      </c>
      <c r="J202" s="15">
        <v>8.4260000000000002</v>
      </c>
      <c r="K202" s="69">
        <f t="shared" si="17"/>
        <v>463.43</v>
      </c>
      <c r="L202" s="242"/>
    </row>
    <row r="203" spans="1:12" ht="27.95" customHeight="1">
      <c r="A203" s="1191"/>
      <c r="B203" s="1133"/>
      <c r="C203" s="92" t="s">
        <v>734</v>
      </c>
      <c r="D203" s="133" t="s">
        <v>751</v>
      </c>
      <c r="E203" s="14">
        <v>40</v>
      </c>
      <c r="F203" s="91">
        <v>168</v>
      </c>
      <c r="G203" s="118">
        <f>0.01/I203</f>
        <v>1.4285714285714287E-4</v>
      </c>
      <c r="H203" s="191">
        <v>10</v>
      </c>
      <c r="I203" s="97">
        <v>70</v>
      </c>
      <c r="J203" s="15">
        <v>9.7020000000000017</v>
      </c>
      <c r="K203" s="69">
        <f t="shared" si="17"/>
        <v>533.61000000000013</v>
      </c>
      <c r="L203" s="242"/>
    </row>
    <row r="204" spans="1:12" ht="27.95" customHeight="1" thickBot="1">
      <c r="A204" s="1191"/>
      <c r="B204" s="1133"/>
      <c r="C204" s="92" t="s">
        <v>735</v>
      </c>
      <c r="D204" s="133" t="s">
        <v>752</v>
      </c>
      <c r="E204" s="14">
        <v>40</v>
      </c>
      <c r="F204" s="91">
        <v>202</v>
      </c>
      <c r="G204" s="118">
        <f>0.01/I204</f>
        <v>1.6666666666666666E-4</v>
      </c>
      <c r="H204" s="191">
        <v>5</v>
      </c>
      <c r="I204" s="97">
        <v>60</v>
      </c>
      <c r="J204" s="15">
        <v>13.013000000000002</v>
      </c>
      <c r="K204" s="69">
        <f t="shared" si="17"/>
        <v>715.71500000000015</v>
      </c>
      <c r="L204" s="242"/>
    </row>
    <row r="205" spans="1:12" ht="27.95" customHeight="1" thickBot="1">
      <c r="A205" s="1322" t="s">
        <v>424</v>
      </c>
      <c r="B205" s="1323"/>
      <c r="C205" s="1323"/>
      <c r="D205" s="1323"/>
      <c r="E205" s="1323"/>
      <c r="F205" s="1323"/>
      <c r="G205" s="1323"/>
      <c r="H205" s="1323"/>
      <c r="I205" s="1323"/>
      <c r="J205" s="1323"/>
      <c r="K205" s="1324"/>
      <c r="L205" s="244"/>
    </row>
    <row r="206" spans="1:12" ht="27.95" customHeight="1">
      <c r="A206" s="1190"/>
      <c r="B206" s="1132" t="s">
        <v>424</v>
      </c>
      <c r="C206" s="92" t="s">
        <v>425</v>
      </c>
      <c r="D206" s="136" t="s">
        <v>439</v>
      </c>
      <c r="E206" s="10">
        <v>40</v>
      </c>
      <c r="F206" s="102">
        <v>25</v>
      </c>
      <c r="G206" s="120">
        <v>1.4207142857142861E-5</v>
      </c>
      <c r="H206" s="193">
        <v>10</v>
      </c>
      <c r="I206" s="110" t="s">
        <v>689</v>
      </c>
      <c r="J206" s="11">
        <v>1.2100000000000002</v>
      </c>
      <c r="K206" s="69">
        <f t="shared" ref="K206:K218" si="18">J206*$K$2*((100-$K$1)/100)</f>
        <v>66.550000000000011</v>
      </c>
      <c r="L206" s="242"/>
    </row>
    <row r="207" spans="1:12" ht="27.95" customHeight="1">
      <c r="A207" s="1339"/>
      <c r="B207" s="1162"/>
      <c r="C207" s="373" t="s">
        <v>1265</v>
      </c>
      <c r="D207" s="374" t="s">
        <v>1266</v>
      </c>
      <c r="E207" s="113">
        <v>40</v>
      </c>
      <c r="F207" s="208">
        <v>10</v>
      </c>
      <c r="G207" s="209"/>
      <c r="H207" s="206">
        <v>10</v>
      </c>
      <c r="I207" s="210" t="s">
        <v>1267</v>
      </c>
      <c r="J207" s="325">
        <v>0.55000000000000004</v>
      </c>
      <c r="K207" s="69">
        <f t="shared" si="18"/>
        <v>30.250000000000004</v>
      </c>
      <c r="L207" s="242"/>
    </row>
    <row r="208" spans="1:12" ht="27.95" customHeight="1">
      <c r="A208" s="1191"/>
      <c r="B208" s="1133"/>
      <c r="C208" s="92" t="s">
        <v>1282</v>
      </c>
      <c r="D208" s="136" t="s">
        <v>440</v>
      </c>
      <c r="E208" s="14">
        <v>40</v>
      </c>
      <c r="F208" s="91">
        <v>15</v>
      </c>
      <c r="G208" s="118">
        <v>1.4207142857142861E-5</v>
      </c>
      <c r="H208" s="191">
        <v>10</v>
      </c>
      <c r="I208" s="97" t="s">
        <v>689</v>
      </c>
      <c r="J208" s="15">
        <v>0.84700000000000009</v>
      </c>
      <c r="K208" s="69">
        <f t="shared" si="18"/>
        <v>46.585000000000008</v>
      </c>
      <c r="L208" s="242"/>
    </row>
    <row r="209" spans="1:12" ht="27.95" customHeight="1">
      <c r="A209" s="1191"/>
      <c r="B209" s="1133"/>
      <c r="C209" s="92" t="s">
        <v>426</v>
      </c>
      <c r="D209" s="136" t="s">
        <v>362</v>
      </c>
      <c r="E209" s="14">
        <v>40</v>
      </c>
      <c r="F209" s="91">
        <v>27</v>
      </c>
      <c r="G209" s="118">
        <v>2.4862500000000005E-5</v>
      </c>
      <c r="H209" s="191">
        <v>10</v>
      </c>
      <c r="I209" s="97" t="s">
        <v>655</v>
      </c>
      <c r="J209" s="15">
        <v>1.353</v>
      </c>
      <c r="K209" s="69">
        <f t="shared" si="18"/>
        <v>74.414999999999992</v>
      </c>
      <c r="L209" s="242"/>
    </row>
    <row r="210" spans="1:12" ht="27.95" customHeight="1">
      <c r="A210" s="1191"/>
      <c r="B210" s="1133"/>
      <c r="C210" s="92" t="s">
        <v>427</v>
      </c>
      <c r="D210" s="136" t="s">
        <v>363</v>
      </c>
      <c r="E210" s="14">
        <v>40</v>
      </c>
      <c r="F210" s="91">
        <v>64</v>
      </c>
      <c r="G210" s="118">
        <v>4.9725000000000009E-5</v>
      </c>
      <c r="H210" s="191">
        <v>5</v>
      </c>
      <c r="I210" s="97" t="s">
        <v>667</v>
      </c>
      <c r="J210" s="15">
        <v>3.3660000000000005</v>
      </c>
      <c r="K210" s="69">
        <f t="shared" si="18"/>
        <v>185.13000000000002</v>
      </c>
      <c r="L210" s="242"/>
    </row>
    <row r="211" spans="1:12" ht="27.95" customHeight="1">
      <c r="A211" s="1191"/>
      <c r="B211" s="1133"/>
      <c r="C211" s="92" t="s">
        <v>428</v>
      </c>
      <c r="D211" s="136" t="s">
        <v>364</v>
      </c>
      <c r="E211" s="14">
        <v>40</v>
      </c>
      <c r="F211" s="91">
        <v>48</v>
      </c>
      <c r="G211" s="118">
        <v>4.9725000000000009E-5</v>
      </c>
      <c r="H211" s="191">
        <v>5</v>
      </c>
      <c r="I211" s="97" t="s">
        <v>667</v>
      </c>
      <c r="J211" s="15">
        <v>2.3980000000000006</v>
      </c>
      <c r="K211" s="69">
        <f t="shared" si="18"/>
        <v>131.89000000000004</v>
      </c>
      <c r="L211" s="242"/>
    </row>
    <row r="212" spans="1:12" ht="27.95" customHeight="1">
      <c r="A212" s="1191"/>
      <c r="B212" s="1133"/>
      <c r="C212" s="92" t="s">
        <v>429</v>
      </c>
      <c r="D212" s="136" t="s">
        <v>367</v>
      </c>
      <c r="E212" s="14">
        <v>40</v>
      </c>
      <c r="F212" s="91">
        <v>72</v>
      </c>
      <c r="G212" s="118">
        <v>7.1035714285714303E-5</v>
      </c>
      <c r="H212" s="191">
        <v>5</v>
      </c>
      <c r="I212" s="97" t="s">
        <v>677</v>
      </c>
      <c r="J212" s="15">
        <v>4.2790000000000008</v>
      </c>
      <c r="K212" s="69">
        <f t="shared" si="18"/>
        <v>235.34500000000006</v>
      </c>
      <c r="L212" s="242"/>
    </row>
    <row r="213" spans="1:12" ht="27.95" customHeight="1">
      <c r="A213" s="1191"/>
      <c r="B213" s="1133"/>
      <c r="C213" s="92" t="s">
        <v>430</v>
      </c>
      <c r="D213" s="136" t="s">
        <v>365</v>
      </c>
      <c r="E213" s="14">
        <v>40</v>
      </c>
      <c r="F213" s="91">
        <v>113</v>
      </c>
      <c r="G213" s="118">
        <v>7.1035714285714303E-5</v>
      </c>
      <c r="H213" s="191">
        <v>5</v>
      </c>
      <c r="I213" s="97" t="s">
        <v>677</v>
      </c>
      <c r="J213" s="15">
        <v>6.468</v>
      </c>
      <c r="K213" s="69">
        <f t="shared" si="18"/>
        <v>355.74</v>
      </c>
      <c r="L213" s="242"/>
    </row>
    <row r="214" spans="1:12" ht="27.95" customHeight="1">
      <c r="A214" s="1191"/>
      <c r="B214" s="1133"/>
      <c r="C214" s="92" t="s">
        <v>431</v>
      </c>
      <c r="D214" s="136" t="s">
        <v>366</v>
      </c>
      <c r="E214" s="14">
        <v>40</v>
      </c>
      <c r="F214" s="91">
        <v>94</v>
      </c>
      <c r="G214" s="118">
        <v>7.1035714285714303E-5</v>
      </c>
      <c r="H214" s="191">
        <v>5</v>
      </c>
      <c r="I214" s="97" t="s">
        <v>677</v>
      </c>
      <c r="J214" s="15">
        <v>5.1150000000000011</v>
      </c>
      <c r="K214" s="69">
        <f t="shared" si="18"/>
        <v>281.32500000000005</v>
      </c>
      <c r="L214" s="242"/>
    </row>
    <row r="215" spans="1:12" ht="27.95" customHeight="1">
      <c r="A215" s="1191"/>
      <c r="B215" s="1133"/>
      <c r="C215" s="92" t="s">
        <v>432</v>
      </c>
      <c r="D215" s="136" t="s">
        <v>416</v>
      </c>
      <c r="E215" s="14">
        <v>40</v>
      </c>
      <c r="F215" s="91">
        <v>140</v>
      </c>
      <c r="G215" s="118">
        <v>8.6478260869565242E-5</v>
      </c>
      <c r="H215" s="191">
        <v>5</v>
      </c>
      <c r="I215" s="97" t="s">
        <v>690</v>
      </c>
      <c r="J215" s="15">
        <v>9.02</v>
      </c>
      <c r="K215" s="69">
        <f t="shared" si="18"/>
        <v>496.09999999999997</v>
      </c>
      <c r="L215" s="242"/>
    </row>
    <row r="216" spans="1:12" ht="27.95" customHeight="1">
      <c r="A216" s="1191"/>
      <c r="B216" s="1133"/>
      <c r="C216" s="92" t="s">
        <v>433</v>
      </c>
      <c r="D216" s="136" t="s">
        <v>368</v>
      </c>
      <c r="E216" s="14">
        <v>40</v>
      </c>
      <c r="F216" s="91">
        <v>120</v>
      </c>
      <c r="G216" s="118">
        <v>8.6478260869565242E-5</v>
      </c>
      <c r="H216" s="191">
        <v>5</v>
      </c>
      <c r="I216" s="97" t="s">
        <v>690</v>
      </c>
      <c r="J216" s="15">
        <v>7.6120000000000001</v>
      </c>
      <c r="K216" s="69">
        <f t="shared" si="18"/>
        <v>418.66</v>
      </c>
      <c r="L216" s="242"/>
    </row>
    <row r="217" spans="1:12" ht="27.95" customHeight="1">
      <c r="A217" s="1191"/>
      <c r="B217" s="1133"/>
      <c r="C217" s="92" t="s">
        <v>434</v>
      </c>
      <c r="D217" s="133" t="s">
        <v>417</v>
      </c>
      <c r="E217" s="14">
        <v>40</v>
      </c>
      <c r="F217" s="91">
        <v>71</v>
      </c>
      <c r="G217" s="118">
        <v>8.6478260869565242E-5</v>
      </c>
      <c r="H217" s="191">
        <v>5</v>
      </c>
      <c r="I217" s="97" t="s">
        <v>690</v>
      </c>
      <c r="J217" s="15">
        <v>4.4000000000000004</v>
      </c>
      <c r="K217" s="69">
        <f t="shared" si="18"/>
        <v>242.00000000000003</v>
      </c>
      <c r="L217" s="242"/>
    </row>
    <row r="218" spans="1:12" ht="27.95" customHeight="1">
      <c r="A218" s="1191"/>
      <c r="B218" s="1133"/>
      <c r="C218" s="92" t="s">
        <v>435</v>
      </c>
      <c r="D218" s="133" t="s">
        <v>441</v>
      </c>
      <c r="E218" s="14">
        <v>40</v>
      </c>
      <c r="F218" s="91">
        <v>230</v>
      </c>
      <c r="G218" s="118">
        <v>1.6575000000000004E-4</v>
      </c>
      <c r="H218" s="191">
        <v>1</v>
      </c>
      <c r="I218" s="97" t="s">
        <v>646</v>
      </c>
      <c r="J218" s="15">
        <v>13.035</v>
      </c>
      <c r="K218" s="69">
        <f t="shared" si="18"/>
        <v>716.92499999999995</v>
      </c>
      <c r="L218" s="242"/>
    </row>
    <row r="219" spans="1:12" ht="27.95" customHeight="1">
      <c r="A219" s="1191"/>
      <c r="B219" s="1133"/>
      <c r="C219" s="92" t="s">
        <v>436</v>
      </c>
      <c r="D219" s="133" t="s">
        <v>442</v>
      </c>
      <c r="E219" s="14">
        <v>40</v>
      </c>
      <c r="F219" s="91">
        <v>215</v>
      </c>
      <c r="G219" s="118">
        <v>1.6575000000000004E-4</v>
      </c>
      <c r="H219" s="191">
        <v>1</v>
      </c>
      <c r="I219" s="97" t="s">
        <v>646</v>
      </c>
      <c r="J219" s="15">
        <v>12.265000000000001</v>
      </c>
      <c r="K219" s="69">
        <f>J219*$K$2*((100-$K$1)/100)</f>
        <v>674.57500000000005</v>
      </c>
      <c r="L219" s="242"/>
    </row>
    <row r="220" spans="1:12" ht="27.95" customHeight="1">
      <c r="A220" s="1191"/>
      <c r="B220" s="1133"/>
      <c r="C220" s="92" t="s">
        <v>437</v>
      </c>
      <c r="D220" s="133" t="s">
        <v>420</v>
      </c>
      <c r="E220" s="14">
        <v>40</v>
      </c>
      <c r="F220" s="91">
        <v>213</v>
      </c>
      <c r="G220" s="118">
        <v>1.6575000000000004E-4</v>
      </c>
      <c r="H220" s="191">
        <v>1</v>
      </c>
      <c r="I220" s="97" t="s">
        <v>646</v>
      </c>
      <c r="J220" s="15">
        <v>10.835000000000001</v>
      </c>
      <c r="K220" s="69">
        <f>J220*$K$2*((100-$K$1)/100)</f>
        <v>595.92500000000007</v>
      </c>
      <c r="L220" s="242"/>
    </row>
    <row r="221" spans="1:12" ht="27.95" customHeight="1" thickBot="1">
      <c r="A221" s="1321"/>
      <c r="B221" s="1134"/>
      <c r="C221" s="214" t="s">
        <v>438</v>
      </c>
      <c r="D221" s="215" t="s">
        <v>443</v>
      </c>
      <c r="E221" s="115">
        <v>40</v>
      </c>
      <c r="F221" s="216">
        <v>169</v>
      </c>
      <c r="G221" s="217">
        <v>1.6575000000000004E-4</v>
      </c>
      <c r="H221" s="218">
        <v>1</v>
      </c>
      <c r="I221" s="219" t="s">
        <v>646</v>
      </c>
      <c r="J221" s="130">
        <v>9.240000000000002</v>
      </c>
      <c r="K221" s="112">
        <f>J221*$K$2*((100-$K$1)/100)</f>
        <v>508.2000000000001</v>
      </c>
      <c r="L221" s="245"/>
    </row>
    <row r="222" spans="1:12" ht="27.95" customHeight="1" thickBot="1">
      <c r="A222" s="1338" t="s">
        <v>617</v>
      </c>
      <c r="B222" s="1324"/>
      <c r="C222" s="1324"/>
      <c r="D222" s="1324"/>
      <c r="E222" s="1324"/>
      <c r="F222" s="1324"/>
      <c r="G222" s="1324"/>
      <c r="H222" s="1324"/>
      <c r="I222" s="1324"/>
      <c r="J222" s="1324"/>
      <c r="K222" s="1324"/>
      <c r="L222" s="244"/>
    </row>
    <row r="223" spans="1:12" ht="27.95" customHeight="1">
      <c r="A223" s="1081"/>
      <c r="B223" s="1126" t="s">
        <v>1817</v>
      </c>
      <c r="C223" s="101" t="s">
        <v>537</v>
      </c>
      <c r="D223" s="135" t="s">
        <v>536</v>
      </c>
      <c r="E223" s="32">
        <v>40</v>
      </c>
      <c r="F223" s="102">
        <v>60</v>
      </c>
      <c r="G223" s="120">
        <v>5.5250000000000015E-5</v>
      </c>
      <c r="H223" s="193">
        <v>2</v>
      </c>
      <c r="I223" s="183" t="s">
        <v>699</v>
      </c>
      <c r="J223" s="164">
        <v>7.48</v>
      </c>
      <c r="K223" s="68">
        <f>J223*$K$2*((100-$K$1)/100)</f>
        <v>411.40000000000003</v>
      </c>
      <c r="L223" s="241"/>
    </row>
    <row r="224" spans="1:12" ht="27.95" customHeight="1">
      <c r="A224" s="1083"/>
      <c r="B224" s="1127"/>
      <c r="C224" s="92" t="s">
        <v>538</v>
      </c>
      <c r="D224" s="136" t="s">
        <v>539</v>
      </c>
      <c r="E224" s="58">
        <v>40</v>
      </c>
      <c r="F224" s="91">
        <v>111</v>
      </c>
      <c r="G224" s="118">
        <v>9.0409090909090932E-5</v>
      </c>
      <c r="H224" s="191">
        <v>2</v>
      </c>
      <c r="I224" s="180" t="s">
        <v>683</v>
      </c>
      <c r="J224" s="30">
        <v>13.42</v>
      </c>
      <c r="K224" s="114">
        <f>J224*$K$2*((100-$K$1)/100)</f>
        <v>738.1</v>
      </c>
      <c r="L224" s="242"/>
    </row>
    <row r="225" spans="1:12" ht="27.95" customHeight="1" thickBot="1">
      <c r="A225" s="1084"/>
      <c r="B225" s="1128"/>
      <c r="C225" s="98"/>
      <c r="D225" s="6"/>
      <c r="E225" s="57"/>
      <c r="F225" s="57"/>
      <c r="G225" s="83"/>
      <c r="H225" s="194"/>
      <c r="I225" s="184"/>
      <c r="J225" s="25"/>
      <c r="K225" s="70"/>
      <c r="L225" s="243"/>
    </row>
    <row r="226" spans="1:12" ht="27.95" customHeight="1">
      <c r="A226" s="1081"/>
      <c r="B226" s="1126" t="s">
        <v>540</v>
      </c>
      <c r="C226" s="101" t="s">
        <v>541</v>
      </c>
      <c r="D226" s="139" t="s">
        <v>542</v>
      </c>
      <c r="E226" s="32">
        <v>40</v>
      </c>
      <c r="F226" s="102">
        <v>256</v>
      </c>
      <c r="G226" s="120">
        <v>3.3150000000000009E-4</v>
      </c>
      <c r="H226" s="193">
        <v>5</v>
      </c>
      <c r="I226" s="183" t="s">
        <v>658</v>
      </c>
      <c r="J226" s="164">
        <v>13.035</v>
      </c>
      <c r="K226" s="68">
        <f>J226*$K$2*((100-$K$1)/100)</f>
        <v>716.92499999999995</v>
      </c>
      <c r="L226" s="241"/>
    </row>
    <row r="227" spans="1:12" ht="27.95" customHeight="1">
      <c r="A227" s="1083"/>
      <c r="B227" s="1127"/>
      <c r="C227" s="92"/>
      <c r="D227" s="133"/>
      <c r="E227" s="58"/>
      <c r="F227" s="91"/>
      <c r="G227" s="82"/>
      <c r="H227" s="195"/>
      <c r="I227" s="182"/>
      <c r="J227" s="30"/>
      <c r="K227" s="69"/>
      <c r="L227" s="242"/>
    </row>
    <row r="228" spans="1:12" ht="27.95" customHeight="1" thickBot="1">
      <c r="A228" s="1084"/>
      <c r="B228" s="1128"/>
      <c r="C228" s="98"/>
      <c r="D228" s="6"/>
      <c r="E228" s="57"/>
      <c r="F228" s="57"/>
      <c r="G228" s="83"/>
      <c r="H228" s="194"/>
      <c r="I228" s="184"/>
      <c r="J228" s="25"/>
      <c r="K228" s="70"/>
      <c r="L228" s="243"/>
    </row>
    <row r="229" spans="1:12" ht="27.95" customHeight="1">
      <c r="A229" s="1190"/>
      <c r="B229" s="1132" t="s">
        <v>543</v>
      </c>
      <c r="C229" s="101" t="s">
        <v>544</v>
      </c>
      <c r="D229" s="132" t="s">
        <v>558</v>
      </c>
      <c r="E229" s="10">
        <v>40</v>
      </c>
      <c r="F229" s="102">
        <v>37</v>
      </c>
      <c r="G229" s="120">
        <v>3.0136363636363643E-5</v>
      </c>
      <c r="H229" s="193">
        <v>10</v>
      </c>
      <c r="I229" s="110" t="s">
        <v>700</v>
      </c>
      <c r="J229" s="61">
        <v>1.7820000000000003</v>
      </c>
      <c r="K229" s="68">
        <f t="shared" ref="K229:K241" si="19">J229*$K$2*((100-$K$1)/100)</f>
        <v>98.010000000000019</v>
      </c>
      <c r="L229" s="241"/>
    </row>
    <row r="230" spans="1:12" ht="27.95" customHeight="1">
      <c r="A230" s="1191"/>
      <c r="B230" s="1133"/>
      <c r="C230" s="92" t="s">
        <v>545</v>
      </c>
      <c r="D230" s="133" t="s">
        <v>559</v>
      </c>
      <c r="E230" s="14">
        <v>40</v>
      </c>
      <c r="F230" s="91">
        <v>39</v>
      </c>
      <c r="G230" s="118">
        <v>3.3150000000000006E-5</v>
      </c>
      <c r="H230" s="191">
        <v>10</v>
      </c>
      <c r="I230" s="97" t="s">
        <v>696</v>
      </c>
      <c r="J230" s="60">
        <v>1.87</v>
      </c>
      <c r="K230" s="69">
        <f t="shared" si="19"/>
        <v>102.85000000000001</v>
      </c>
      <c r="L230" s="242"/>
    </row>
    <row r="231" spans="1:12" ht="27.95" customHeight="1">
      <c r="A231" s="1191"/>
      <c r="B231" s="1133"/>
      <c r="C231" s="92" t="s">
        <v>546</v>
      </c>
      <c r="D231" s="133" t="s">
        <v>560</v>
      </c>
      <c r="E231" s="14">
        <v>40</v>
      </c>
      <c r="F231" s="91">
        <v>45</v>
      </c>
      <c r="G231" s="118">
        <v>3.5517857142857151E-5</v>
      </c>
      <c r="H231" s="191">
        <v>10</v>
      </c>
      <c r="I231" s="97" t="s">
        <v>701</v>
      </c>
      <c r="J231" s="60">
        <v>2.0130000000000003</v>
      </c>
      <c r="K231" s="69">
        <f t="shared" si="19"/>
        <v>110.71500000000002</v>
      </c>
      <c r="L231" s="242"/>
    </row>
    <row r="232" spans="1:12" ht="27.95" customHeight="1">
      <c r="A232" s="1191"/>
      <c r="B232" s="1133"/>
      <c r="C232" s="92" t="s">
        <v>547</v>
      </c>
      <c r="D232" s="133" t="s">
        <v>561</v>
      </c>
      <c r="E232" s="14">
        <v>40</v>
      </c>
      <c r="F232" s="91">
        <v>48</v>
      </c>
      <c r="G232" s="118">
        <v>4.1437500000000011E-5</v>
      </c>
      <c r="H232" s="191">
        <v>10</v>
      </c>
      <c r="I232" s="97" t="s">
        <v>650</v>
      </c>
      <c r="J232" s="60">
        <v>2.1890000000000001</v>
      </c>
      <c r="K232" s="69">
        <f t="shared" si="19"/>
        <v>120.39500000000001</v>
      </c>
      <c r="L232" s="242"/>
    </row>
    <row r="233" spans="1:12" ht="27.95" customHeight="1">
      <c r="A233" s="1191"/>
      <c r="B233" s="1133"/>
      <c r="C233" s="92" t="s">
        <v>548</v>
      </c>
      <c r="D233" s="133" t="s">
        <v>562</v>
      </c>
      <c r="E233" s="14">
        <v>40</v>
      </c>
      <c r="F233" s="91">
        <v>51</v>
      </c>
      <c r="G233" s="118">
        <v>4.3239130434782621E-5</v>
      </c>
      <c r="H233" s="191">
        <v>10</v>
      </c>
      <c r="I233" s="97" t="s">
        <v>676</v>
      </c>
      <c r="J233" s="60">
        <v>2.2109999999999999</v>
      </c>
      <c r="K233" s="69">
        <f t="shared" si="19"/>
        <v>121.60499999999999</v>
      </c>
      <c r="L233" s="242"/>
    </row>
    <row r="234" spans="1:12" ht="27.95" customHeight="1">
      <c r="A234" s="1191"/>
      <c r="B234" s="1133"/>
      <c r="C234" s="92" t="s">
        <v>549</v>
      </c>
      <c r="D234" s="133" t="s">
        <v>563</v>
      </c>
      <c r="E234" s="14">
        <v>40</v>
      </c>
      <c r="F234" s="91">
        <v>57</v>
      </c>
      <c r="G234" s="118">
        <v>5.2342105263157906E-5</v>
      </c>
      <c r="H234" s="191">
        <v>10</v>
      </c>
      <c r="I234" s="97" t="s">
        <v>702</v>
      </c>
      <c r="J234" s="60">
        <v>2.4750000000000001</v>
      </c>
      <c r="K234" s="69">
        <f>J234*$K$2*((100-$K$1)/100)</f>
        <v>136.125</v>
      </c>
      <c r="L234" s="242"/>
    </row>
    <row r="235" spans="1:12" ht="27.95" customHeight="1">
      <c r="A235" s="1191"/>
      <c r="B235" s="1133"/>
      <c r="C235" s="92" t="s">
        <v>550</v>
      </c>
      <c r="D235" s="133" t="s">
        <v>564</v>
      </c>
      <c r="E235" s="14">
        <v>40</v>
      </c>
      <c r="F235" s="91">
        <v>66</v>
      </c>
      <c r="G235" s="118">
        <v>7.1035714285714303E-5</v>
      </c>
      <c r="H235" s="191">
        <v>10</v>
      </c>
      <c r="I235" s="97" t="s">
        <v>677</v>
      </c>
      <c r="J235" s="60">
        <v>3.2450000000000006</v>
      </c>
      <c r="K235" s="69">
        <f>J235*$K$2*((100-$K$1)/100)</f>
        <v>178.47500000000002</v>
      </c>
      <c r="L235" s="242"/>
    </row>
    <row r="236" spans="1:12" ht="27.95" customHeight="1">
      <c r="A236" s="1191"/>
      <c r="B236" s="1133"/>
      <c r="C236" s="92" t="s">
        <v>762</v>
      </c>
      <c r="D236" s="133" t="s">
        <v>764</v>
      </c>
      <c r="E236" s="14">
        <v>40</v>
      </c>
      <c r="F236" s="91">
        <v>82</v>
      </c>
      <c r="G236" s="118">
        <f>0.01/I236</f>
        <v>8.3333333333333331E-5</v>
      </c>
      <c r="H236" s="191">
        <v>10</v>
      </c>
      <c r="I236" s="97" t="s">
        <v>644</v>
      </c>
      <c r="J236" s="60">
        <v>4.0150000000000006</v>
      </c>
      <c r="K236" s="69">
        <f>J236*$K$2*((100-$K$1)/100)</f>
        <v>220.82500000000005</v>
      </c>
      <c r="L236" s="242"/>
    </row>
    <row r="237" spans="1:12" ht="27.95" customHeight="1" thickBot="1">
      <c r="A237" s="1192"/>
      <c r="B237" s="1159"/>
      <c r="C237" s="103" t="s">
        <v>763</v>
      </c>
      <c r="D237" s="134" t="s">
        <v>765</v>
      </c>
      <c r="E237" s="17">
        <v>40</v>
      </c>
      <c r="F237" s="104">
        <v>105</v>
      </c>
      <c r="G237" s="118">
        <f>0.01/I237</f>
        <v>1E-4</v>
      </c>
      <c r="H237" s="192">
        <v>5</v>
      </c>
      <c r="I237" s="109" t="s">
        <v>645</v>
      </c>
      <c r="J237" s="73">
        <v>5.7750000000000004</v>
      </c>
      <c r="K237" s="69">
        <f>J237*$K$2*((100-$K$1)/100)</f>
        <v>317.625</v>
      </c>
      <c r="L237" s="243"/>
    </row>
    <row r="238" spans="1:12" ht="27.95" customHeight="1">
      <c r="A238" s="1326"/>
      <c r="B238" s="1140" t="s">
        <v>565</v>
      </c>
      <c r="C238" s="101" t="s">
        <v>551</v>
      </c>
      <c r="D238" s="132" t="s">
        <v>558</v>
      </c>
      <c r="E238" s="10">
        <v>40</v>
      </c>
      <c r="F238" s="102">
        <v>39</v>
      </c>
      <c r="G238" s="120">
        <v>3.1078125000000005E-5</v>
      </c>
      <c r="H238" s="193">
        <v>10</v>
      </c>
      <c r="I238" s="110" t="s">
        <v>661</v>
      </c>
      <c r="J238" s="11">
        <v>2.1120000000000001</v>
      </c>
      <c r="K238" s="68">
        <f t="shared" si="19"/>
        <v>116.16000000000001</v>
      </c>
      <c r="L238" s="241"/>
    </row>
    <row r="239" spans="1:12" ht="27.95" customHeight="1">
      <c r="A239" s="1327"/>
      <c r="B239" s="1141"/>
      <c r="C239" s="92" t="s">
        <v>552</v>
      </c>
      <c r="D239" s="133" t="s">
        <v>559</v>
      </c>
      <c r="E239" s="14">
        <v>40</v>
      </c>
      <c r="F239" s="91">
        <v>37</v>
      </c>
      <c r="G239" s="118">
        <v>3.429310344827587E-5</v>
      </c>
      <c r="H239" s="191">
        <v>10</v>
      </c>
      <c r="I239" s="97" t="s">
        <v>703</v>
      </c>
      <c r="J239" s="15">
        <v>2.1120000000000001</v>
      </c>
      <c r="K239" s="69">
        <f t="shared" si="19"/>
        <v>116.16000000000001</v>
      </c>
      <c r="L239" s="242"/>
    </row>
    <row r="240" spans="1:12" ht="27.95" customHeight="1">
      <c r="A240" s="1327"/>
      <c r="B240" s="1141"/>
      <c r="C240" s="92" t="s">
        <v>553</v>
      </c>
      <c r="D240" s="133" t="s">
        <v>560</v>
      </c>
      <c r="E240" s="14">
        <v>40</v>
      </c>
      <c r="F240" s="91">
        <v>46</v>
      </c>
      <c r="G240" s="118">
        <v>3.9780000000000009E-5</v>
      </c>
      <c r="H240" s="191">
        <v>10</v>
      </c>
      <c r="I240" s="97" t="s">
        <v>704</v>
      </c>
      <c r="J240" s="15">
        <v>2.2660000000000005</v>
      </c>
      <c r="K240" s="69">
        <f t="shared" si="19"/>
        <v>124.63000000000002</v>
      </c>
      <c r="L240" s="242"/>
    </row>
    <row r="241" spans="1:12" ht="27.95" customHeight="1">
      <c r="A241" s="1327"/>
      <c r="B241" s="1141"/>
      <c r="C241" s="92" t="s">
        <v>554</v>
      </c>
      <c r="D241" s="133" t="s">
        <v>561</v>
      </c>
      <c r="E241" s="14">
        <v>40</v>
      </c>
      <c r="F241" s="91">
        <v>49</v>
      </c>
      <c r="G241" s="118">
        <v>4.1437500000000011E-5</v>
      </c>
      <c r="H241" s="191">
        <v>10</v>
      </c>
      <c r="I241" s="97" t="s">
        <v>650</v>
      </c>
      <c r="J241" s="15">
        <v>2.4859999999999998</v>
      </c>
      <c r="K241" s="69">
        <f t="shared" si="19"/>
        <v>136.72999999999999</v>
      </c>
      <c r="L241" s="242"/>
    </row>
    <row r="242" spans="1:12" ht="27.95" customHeight="1">
      <c r="A242" s="1327"/>
      <c r="B242" s="1141"/>
      <c r="C242" s="92" t="s">
        <v>555</v>
      </c>
      <c r="D242" s="133" t="s">
        <v>562</v>
      </c>
      <c r="E242" s="14">
        <v>40</v>
      </c>
      <c r="F242" s="91">
        <v>51</v>
      </c>
      <c r="G242" s="118">
        <v>4.7357142857142871E-5</v>
      </c>
      <c r="H242" s="191">
        <v>10</v>
      </c>
      <c r="I242" s="97" t="s">
        <v>682</v>
      </c>
      <c r="J242" s="15">
        <v>2.5960000000000001</v>
      </c>
      <c r="K242" s="69">
        <f t="shared" ref="K242:K249" si="20">J242*$K$2*((100-$K$1)/100)</f>
        <v>142.78</v>
      </c>
      <c r="L242" s="242"/>
    </row>
    <row r="243" spans="1:12" ht="27.95" customHeight="1">
      <c r="A243" s="1327"/>
      <c r="B243" s="1141"/>
      <c r="C243" s="92" t="s">
        <v>556</v>
      </c>
      <c r="D243" s="133" t="s">
        <v>563</v>
      </c>
      <c r="E243" s="14">
        <v>40</v>
      </c>
      <c r="F243" s="91">
        <v>61</v>
      </c>
      <c r="G243" s="118">
        <v>5.5250000000000015E-5</v>
      </c>
      <c r="H243" s="191">
        <v>10</v>
      </c>
      <c r="I243" s="97" t="s">
        <v>699</v>
      </c>
      <c r="J243" s="15">
        <v>3.0579999999999998</v>
      </c>
      <c r="K243" s="69">
        <f t="shared" si="20"/>
        <v>168.19</v>
      </c>
      <c r="L243" s="242"/>
    </row>
    <row r="244" spans="1:12" ht="27.95" customHeight="1">
      <c r="A244" s="1327"/>
      <c r="B244" s="1141"/>
      <c r="C244" s="92" t="s">
        <v>557</v>
      </c>
      <c r="D244" s="133" t="s">
        <v>564</v>
      </c>
      <c r="E244" s="14">
        <v>40</v>
      </c>
      <c r="F244" s="91">
        <v>78</v>
      </c>
      <c r="G244" s="118">
        <v>7.1035714285714303E-5</v>
      </c>
      <c r="H244" s="191">
        <v>10</v>
      </c>
      <c r="I244" s="97" t="s">
        <v>677</v>
      </c>
      <c r="J244" s="15">
        <v>3.9380000000000006</v>
      </c>
      <c r="K244" s="69">
        <f>J244*$K$2*((100-$K$1)/100)</f>
        <v>216.59000000000003</v>
      </c>
      <c r="L244" s="242"/>
    </row>
    <row r="245" spans="1:12" ht="27.95" customHeight="1">
      <c r="A245" s="1327"/>
      <c r="B245" s="1141"/>
      <c r="C245" s="92" t="s">
        <v>766</v>
      </c>
      <c r="D245" s="133" t="s">
        <v>764</v>
      </c>
      <c r="E245" s="14">
        <v>40</v>
      </c>
      <c r="F245" s="91">
        <v>92</v>
      </c>
      <c r="G245" s="118">
        <f>0.01/I245</f>
        <v>8.3333333333333331E-5</v>
      </c>
      <c r="H245" s="191">
        <v>5</v>
      </c>
      <c r="I245" s="97" t="s">
        <v>644</v>
      </c>
      <c r="J245" s="15">
        <v>4.620000000000001</v>
      </c>
      <c r="K245" s="69">
        <f>J245*$K$2*((100-$K$1)/100)</f>
        <v>254.10000000000005</v>
      </c>
      <c r="L245" s="242"/>
    </row>
    <row r="246" spans="1:12" ht="27.95" customHeight="1" thickBot="1">
      <c r="A246" s="1328"/>
      <c r="B246" s="1142"/>
      <c r="C246" s="103" t="s">
        <v>767</v>
      </c>
      <c r="D246" s="134" t="s">
        <v>765</v>
      </c>
      <c r="E246" s="17">
        <v>40</v>
      </c>
      <c r="F246" s="104">
        <v>118</v>
      </c>
      <c r="G246" s="118">
        <f>0.01/I246</f>
        <v>1.1111111111111112E-4</v>
      </c>
      <c r="H246" s="192">
        <v>5</v>
      </c>
      <c r="I246" s="109" t="s">
        <v>671</v>
      </c>
      <c r="J246" s="18">
        <v>6.71</v>
      </c>
      <c r="K246" s="112">
        <f>J246*$K$2*((100-$K$1)/100)</f>
        <v>369.05</v>
      </c>
      <c r="L246" s="243"/>
    </row>
    <row r="247" spans="1:12" ht="27.95" customHeight="1" thickTop="1">
      <c r="A247" s="1104"/>
      <c r="B247" s="1102" t="s">
        <v>566</v>
      </c>
      <c r="C247" s="204" t="s">
        <v>567</v>
      </c>
      <c r="D247" s="270" t="s">
        <v>570</v>
      </c>
      <c r="E247" s="59">
        <v>40</v>
      </c>
      <c r="F247" s="208">
        <v>78</v>
      </c>
      <c r="G247" s="209">
        <v>8.2875000000000022E-5</v>
      </c>
      <c r="H247" s="206">
        <v>10</v>
      </c>
      <c r="I247" s="210" t="s">
        <v>644</v>
      </c>
      <c r="J247" s="116">
        <v>4.7190000000000003</v>
      </c>
      <c r="K247" s="249">
        <f t="shared" si="20"/>
        <v>259.54500000000002</v>
      </c>
      <c r="L247" s="246"/>
    </row>
    <row r="248" spans="1:12" ht="27.95" customHeight="1">
      <c r="A248" s="1104"/>
      <c r="B248" s="1102"/>
      <c r="C248" s="92" t="s">
        <v>568</v>
      </c>
      <c r="D248" s="271" t="s">
        <v>571</v>
      </c>
      <c r="E248" s="58">
        <v>40</v>
      </c>
      <c r="F248" s="91">
        <v>113</v>
      </c>
      <c r="G248" s="118">
        <v>1.2431250000000002E-4</v>
      </c>
      <c r="H248" s="191">
        <v>10</v>
      </c>
      <c r="I248" s="97" t="s">
        <v>635</v>
      </c>
      <c r="J248" s="89">
        <v>6.644000000000001</v>
      </c>
      <c r="K248" s="69">
        <f t="shared" si="20"/>
        <v>365.42000000000007</v>
      </c>
      <c r="L248" s="242"/>
    </row>
    <row r="249" spans="1:12" ht="27.95" customHeight="1">
      <c r="A249" s="1104"/>
      <c r="B249" s="1102"/>
      <c r="C249" s="92" t="s">
        <v>569</v>
      </c>
      <c r="D249" s="271" t="s">
        <v>572</v>
      </c>
      <c r="E249" s="58">
        <v>40</v>
      </c>
      <c r="F249" s="91">
        <v>158</v>
      </c>
      <c r="G249" s="118">
        <v>1.9890000000000004E-4</v>
      </c>
      <c r="H249" s="191">
        <v>5</v>
      </c>
      <c r="I249" s="97" t="s">
        <v>672</v>
      </c>
      <c r="J249" s="89">
        <v>9.7790000000000017</v>
      </c>
      <c r="K249" s="69">
        <f t="shared" si="20"/>
        <v>537.84500000000014</v>
      </c>
      <c r="L249" s="242"/>
    </row>
    <row r="250" spans="1:12" ht="27.95" customHeight="1">
      <c r="A250" s="1104"/>
      <c r="B250" s="1102"/>
      <c r="C250" s="92" t="s">
        <v>753</v>
      </c>
      <c r="D250" s="272" t="s">
        <v>10</v>
      </c>
      <c r="E250" s="58">
        <v>40</v>
      </c>
      <c r="F250" s="91">
        <v>231</v>
      </c>
      <c r="G250" s="118">
        <f>0.01/I250</f>
        <v>3.3333333333333332E-4</v>
      </c>
      <c r="H250" s="191">
        <v>5</v>
      </c>
      <c r="I250" s="97" t="s">
        <v>658</v>
      </c>
      <c r="J250" s="89">
        <v>15.686000000000002</v>
      </c>
      <c r="K250" s="69">
        <f>J250*$K$2*((100-$K$1)/100)</f>
        <v>862.73000000000013</v>
      </c>
      <c r="L250" s="242"/>
    </row>
    <row r="251" spans="1:12" ht="27.95" customHeight="1">
      <c r="A251" s="1104"/>
      <c r="B251" s="1102"/>
      <c r="C251" s="92" t="s">
        <v>754</v>
      </c>
      <c r="D251" s="272" t="s">
        <v>12</v>
      </c>
      <c r="E251" s="58">
        <v>40</v>
      </c>
      <c r="F251" s="91">
        <v>354</v>
      </c>
      <c r="G251" s="118">
        <f>0.01/I251</f>
        <v>4.0000000000000002E-4</v>
      </c>
      <c r="H251" s="191">
        <v>5</v>
      </c>
      <c r="I251" s="97" t="s">
        <v>659</v>
      </c>
      <c r="J251" s="89">
        <v>23.452000000000002</v>
      </c>
      <c r="K251" s="69">
        <f>J251*$K$2*((100-$K$1)/100)</f>
        <v>1289.8600000000001</v>
      </c>
      <c r="L251" s="242"/>
    </row>
    <row r="252" spans="1:12" ht="27.95" customHeight="1" thickBot="1">
      <c r="A252" s="1105"/>
      <c r="B252" s="1107"/>
      <c r="C252" s="103" t="s">
        <v>755</v>
      </c>
      <c r="D252" s="273" t="s">
        <v>14</v>
      </c>
      <c r="E252" s="57">
        <v>40</v>
      </c>
      <c r="F252" s="104">
        <v>541</v>
      </c>
      <c r="G252" s="118">
        <f>0.01/I252</f>
        <v>6.6666666666666664E-4</v>
      </c>
      <c r="H252" s="192">
        <v>1</v>
      </c>
      <c r="I252" s="109" t="s">
        <v>769</v>
      </c>
      <c r="J252" s="90">
        <v>37.499000000000009</v>
      </c>
      <c r="K252" s="70">
        <f>J252*$K$2*((100-$K$1)/100)</f>
        <v>2062.4450000000006</v>
      </c>
      <c r="L252" s="243"/>
    </row>
    <row r="253" spans="1:12" ht="27.95" customHeight="1"/>
    <row r="254" spans="1:12" ht="27.95" customHeight="1"/>
    <row r="255" spans="1:12" ht="27.95" customHeight="1"/>
    <row r="256" spans="1:12" ht="27.95" customHeight="1"/>
    <row r="257" ht="27.95" customHeight="1"/>
    <row r="258" ht="27.95" customHeight="1"/>
    <row r="259" ht="27.95" customHeight="1"/>
    <row r="260" ht="27.95" customHeight="1"/>
    <row r="261" ht="27.95" customHeight="1"/>
    <row r="262" ht="27.95" customHeight="1"/>
    <row r="263" ht="27.95" customHeight="1"/>
  </sheetData>
  <mergeCells count="110">
    <mergeCell ref="A229:A237"/>
    <mergeCell ref="B229:B237"/>
    <mergeCell ref="A222:K222"/>
    <mergeCell ref="A200:A204"/>
    <mergeCell ref="B200:B204"/>
    <mergeCell ref="A205:K205"/>
    <mergeCell ref="B176:B187"/>
    <mergeCell ref="A206:A221"/>
    <mergeCell ref="B206:B221"/>
    <mergeCell ref="A188:A199"/>
    <mergeCell ref="B188:B199"/>
    <mergeCell ref="A226:A228"/>
    <mergeCell ref="B226:B228"/>
    <mergeCell ref="A223:A225"/>
    <mergeCell ref="B223:B225"/>
    <mergeCell ref="A176:A187"/>
    <mergeCell ref="D6:D7"/>
    <mergeCell ref="B87:B102"/>
    <mergeCell ref="C6:C7"/>
    <mergeCell ref="B142:B144"/>
    <mergeCell ref="B159:B161"/>
    <mergeCell ref="B162:B164"/>
    <mergeCell ref="A169:A175"/>
    <mergeCell ref="B169:B175"/>
    <mergeCell ref="A165:A167"/>
    <mergeCell ref="B165:B167"/>
    <mergeCell ref="A153:A158"/>
    <mergeCell ref="A9:K9"/>
    <mergeCell ref="A10:A15"/>
    <mergeCell ref="A38:A40"/>
    <mergeCell ref="B38:B40"/>
    <mergeCell ref="A20:K20"/>
    <mergeCell ref="J6:J7"/>
    <mergeCell ref="A8:K8"/>
    <mergeCell ref="E6:E7"/>
    <mergeCell ref="F6:F7"/>
    <mergeCell ref="A142:A144"/>
    <mergeCell ref="B136:B138"/>
    <mergeCell ref="B10:B15"/>
    <mergeCell ref="A47:K47"/>
    <mergeCell ref="K1:L1"/>
    <mergeCell ref="K3:L3"/>
    <mergeCell ref="K4:L4"/>
    <mergeCell ref="K6:K7"/>
    <mergeCell ref="B16:B19"/>
    <mergeCell ref="B25:B30"/>
    <mergeCell ref="A61:K61"/>
    <mergeCell ref="K5:L5"/>
    <mergeCell ref="L6:L7"/>
    <mergeCell ref="B6:B7"/>
    <mergeCell ref="A1:A5"/>
    <mergeCell ref="B1:E5"/>
    <mergeCell ref="F1:J1"/>
    <mergeCell ref="F2:J2"/>
    <mergeCell ref="F3:J3"/>
    <mergeCell ref="F4:J4"/>
    <mergeCell ref="F5:J5"/>
    <mergeCell ref="A6:A7"/>
    <mergeCell ref="A16:A19"/>
    <mergeCell ref="B21:B23"/>
    <mergeCell ref="A24:K24"/>
    <mergeCell ref="A25:A30"/>
    <mergeCell ref="B48:B53"/>
    <mergeCell ref="H6:I6"/>
    <mergeCell ref="A247:A252"/>
    <mergeCell ref="B247:B252"/>
    <mergeCell ref="A124:A129"/>
    <mergeCell ref="B124:B129"/>
    <mergeCell ref="A32:A37"/>
    <mergeCell ref="B32:B37"/>
    <mergeCell ref="A238:A246"/>
    <mergeCell ref="B153:B158"/>
    <mergeCell ref="A162:A164"/>
    <mergeCell ref="B238:B246"/>
    <mergeCell ref="A159:A161"/>
    <mergeCell ref="A57:K57"/>
    <mergeCell ref="A146:A152"/>
    <mergeCell ref="B146:B152"/>
    <mergeCell ref="A103:K103"/>
    <mergeCell ref="A58:A60"/>
    <mergeCell ref="B58:B60"/>
    <mergeCell ref="A136:A138"/>
    <mergeCell ref="A145:K145"/>
    <mergeCell ref="B62:B67"/>
    <mergeCell ref="A133:A135"/>
    <mergeCell ref="B133:B135"/>
    <mergeCell ref="A68:A79"/>
    <mergeCell ref="A168:K168"/>
    <mergeCell ref="B41:B46"/>
    <mergeCell ref="A41:A46"/>
    <mergeCell ref="A21:A23"/>
    <mergeCell ref="A139:A141"/>
    <mergeCell ref="B139:B141"/>
    <mergeCell ref="A62:A67"/>
    <mergeCell ref="B68:B79"/>
    <mergeCell ref="A117:K117"/>
    <mergeCell ref="A118:A123"/>
    <mergeCell ref="B118:B123"/>
    <mergeCell ref="A130:A132"/>
    <mergeCell ref="B81:B86"/>
    <mergeCell ref="A54:A56"/>
    <mergeCell ref="B54:B56"/>
    <mergeCell ref="A31:K31"/>
    <mergeCell ref="A48:A53"/>
    <mergeCell ref="A81:A86"/>
    <mergeCell ref="A87:A102"/>
    <mergeCell ref="B130:B132"/>
    <mergeCell ref="A104:A116"/>
    <mergeCell ref="B104:B116"/>
    <mergeCell ref="A80:K80"/>
  </mergeCells>
  <pageMargins left="1.1023622047244095" right="0.70866141732283472" top="0.23622047244094491" bottom="0.27559055118110237" header="0.19685039370078741" footer="0.31496062992125984"/>
  <pageSetup paperSize="9" scale="44" orientation="portrait" r:id="rId1"/>
  <rowBreaks count="3" manualBreakCount="3">
    <brk id="60" max="16383" man="1"/>
    <brk id="122" max="16383" man="1"/>
    <brk id="1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7"/>
  <sheetViews>
    <sheetView zoomScale="80" zoomScaleNormal="80" zoomScaleSheetLayoutView="70" workbookViewId="0">
      <pane ySplit="7" topLeftCell="A8" activePane="bottomLeft" state="frozen"/>
      <selection pane="bottomLeft" activeCell="A14" sqref="A14:K14"/>
    </sheetView>
  </sheetViews>
  <sheetFormatPr defaultColWidth="8.85546875" defaultRowHeight="18.75"/>
  <cols>
    <col min="1" max="1" width="28" style="873" customWidth="1"/>
    <col min="2" max="2" width="29.28515625" style="48" customWidth="1"/>
    <col min="3" max="3" width="14.42578125" style="916" customWidth="1"/>
    <col min="4" max="4" width="17.28515625" style="48" customWidth="1"/>
    <col min="5" max="5" width="10.5703125" style="982" customWidth="1"/>
    <col min="6" max="6" width="9.140625" style="982" customWidth="1"/>
    <col min="7" max="7" width="0.140625" style="938" customWidth="1"/>
    <col min="8" max="8" width="6.42578125" style="178" customWidth="1"/>
    <col min="9" max="9" width="6.42578125" style="916" customWidth="1"/>
    <col min="10" max="10" width="14.140625" style="983" customWidth="1"/>
    <col min="11" max="11" width="14.7109375" style="628" customWidth="1"/>
    <col min="12" max="12" width="18.28515625" style="984" customWidth="1"/>
    <col min="13" max="13" width="2" style="873" customWidth="1"/>
    <col min="14" max="14" width="8.85546875" style="873"/>
    <col min="15" max="15" width="10.28515625" style="873" bestFit="1" customWidth="1"/>
    <col min="16" max="16384" width="8.85546875" style="873"/>
  </cols>
  <sheetData>
    <row r="1" spans="1:12" ht="21.95" customHeight="1">
      <c r="A1" s="1348"/>
      <c r="B1" s="1203" t="s">
        <v>2094</v>
      </c>
      <c r="C1" s="1204"/>
      <c r="D1" s="1204"/>
      <c r="E1" s="1205"/>
      <c r="F1" s="1352" t="s">
        <v>178</v>
      </c>
      <c r="G1" s="1352"/>
      <c r="H1" s="1352"/>
      <c r="I1" s="1353"/>
      <c r="J1" s="1354"/>
      <c r="K1" s="1331">
        <f>'Запорная арматура'!K1:L1</f>
        <v>0</v>
      </c>
      <c r="L1" s="1332"/>
    </row>
    <row r="2" spans="1:12" ht="21.95" customHeight="1">
      <c r="A2" s="1349"/>
      <c r="B2" s="1206"/>
      <c r="C2" s="1351"/>
      <c r="D2" s="1351"/>
      <c r="E2" s="1208"/>
      <c r="F2" s="1340" t="s">
        <v>281</v>
      </c>
      <c r="G2" s="1340"/>
      <c r="H2" s="1340"/>
      <c r="I2" s="1341"/>
      <c r="J2" s="1342"/>
      <c r="K2" s="87">
        <f>'Запорная арматура'!K2</f>
        <v>55</v>
      </c>
      <c r="L2" s="88">
        <f>'Запорная арматура'!L2</f>
        <v>60</v>
      </c>
    </row>
    <row r="3" spans="1:12" ht="21.95" customHeight="1">
      <c r="A3" s="1349"/>
      <c r="B3" s="1206"/>
      <c r="C3" s="1351"/>
      <c r="D3" s="1351"/>
      <c r="E3" s="1208"/>
      <c r="F3" s="1340" t="s">
        <v>52</v>
      </c>
      <c r="G3" s="1340"/>
      <c r="H3" s="1340"/>
      <c r="I3" s="1341"/>
      <c r="J3" s="1342"/>
      <c r="K3" s="1197">
        <f>'Запорная арматура'!K3:L3</f>
        <v>0</v>
      </c>
      <c r="L3" s="1198"/>
    </row>
    <row r="4" spans="1:12" ht="21.95" customHeight="1">
      <c r="A4" s="1349"/>
      <c r="B4" s="1206"/>
      <c r="C4" s="1351"/>
      <c r="D4" s="1351"/>
      <c r="E4" s="1208"/>
      <c r="F4" s="1340" t="s">
        <v>174</v>
      </c>
      <c r="G4" s="1340"/>
      <c r="H4" s="1340"/>
      <c r="I4" s="1341"/>
      <c r="J4" s="1342"/>
      <c r="K4" s="1199">
        <f>'Запорная арматура'!K4:L4</f>
        <v>0</v>
      </c>
      <c r="L4" s="1200"/>
    </row>
    <row r="5" spans="1:12" ht="21.95" customHeight="1" thickBot="1">
      <c r="A5" s="1350"/>
      <c r="B5" s="1209"/>
      <c r="C5" s="1210"/>
      <c r="D5" s="1210"/>
      <c r="E5" s="1211"/>
      <c r="F5" s="1343" t="s">
        <v>175</v>
      </c>
      <c r="G5" s="1343"/>
      <c r="H5" s="1343"/>
      <c r="I5" s="1344"/>
      <c r="J5" s="1345"/>
      <c r="K5" s="1333">
        <f>'Запорная арматура'!K5:L5</f>
        <v>0</v>
      </c>
      <c r="L5" s="1202"/>
    </row>
    <row r="6" spans="1:12" ht="15.75" customHeight="1" thickBot="1">
      <c r="A6" s="1215" t="s">
        <v>0</v>
      </c>
      <c r="B6" s="1215" t="s">
        <v>60</v>
      </c>
      <c r="C6" s="1215" t="s">
        <v>61</v>
      </c>
      <c r="D6" s="1215" t="s">
        <v>1</v>
      </c>
      <c r="E6" s="1219" t="s">
        <v>162</v>
      </c>
      <c r="F6" s="1183" t="s">
        <v>170</v>
      </c>
      <c r="G6" s="916"/>
      <c r="H6" s="1185" t="s">
        <v>632</v>
      </c>
      <c r="I6" s="1186"/>
      <c r="J6" s="1181" t="s">
        <v>1283</v>
      </c>
      <c r="K6" s="1346" t="s">
        <v>171</v>
      </c>
      <c r="L6" s="1334" t="s">
        <v>51</v>
      </c>
    </row>
    <row r="7" spans="1:12" ht="15.75" customHeight="1" thickBot="1">
      <c r="A7" s="1216"/>
      <c r="B7" s="1216"/>
      <c r="C7" s="1216"/>
      <c r="D7" s="1216"/>
      <c r="E7" s="1220"/>
      <c r="F7" s="1184"/>
      <c r="G7" s="149"/>
      <c r="H7" s="917" t="s">
        <v>633</v>
      </c>
      <c r="I7" s="196" t="s">
        <v>634</v>
      </c>
      <c r="J7" s="1182"/>
      <c r="K7" s="1347"/>
      <c r="L7" s="1335"/>
    </row>
    <row r="8" spans="1:12" ht="29.25" customHeight="1" thickBot="1">
      <c r="A8" s="1336" t="s">
        <v>1972</v>
      </c>
      <c r="B8" s="1337"/>
      <c r="C8" s="1337"/>
      <c r="D8" s="1337"/>
      <c r="E8" s="1337"/>
      <c r="F8" s="1337"/>
      <c r="G8" s="1337"/>
      <c r="H8" s="1337"/>
      <c r="I8" s="1337"/>
      <c r="J8" s="1337"/>
      <c r="K8" s="1337"/>
      <c r="L8" s="239"/>
    </row>
    <row r="9" spans="1:12" ht="25.5" customHeight="1" thickBot="1">
      <c r="A9" s="1072" t="s">
        <v>1973</v>
      </c>
      <c r="B9" s="1073"/>
      <c r="C9" s="1073"/>
      <c r="D9" s="1073"/>
      <c r="E9" s="1073"/>
      <c r="F9" s="1073"/>
      <c r="G9" s="1073"/>
      <c r="H9" s="1073"/>
      <c r="I9" s="1073"/>
      <c r="J9" s="1073"/>
      <c r="K9" s="1073"/>
      <c r="L9" s="918"/>
    </row>
    <row r="10" spans="1:12" ht="27.95" customHeight="1" thickBot="1">
      <c r="A10" s="1355"/>
      <c r="B10" s="1266" t="s">
        <v>1973</v>
      </c>
      <c r="C10" s="919" t="s">
        <v>1974</v>
      </c>
      <c r="D10" s="838">
        <v>16</v>
      </c>
      <c r="E10" s="920">
        <v>16</v>
      </c>
      <c r="F10" s="920">
        <v>40</v>
      </c>
      <c r="G10" s="921">
        <v>0.125</v>
      </c>
      <c r="H10" s="697">
        <v>10</v>
      </c>
      <c r="I10" s="852" t="s">
        <v>704</v>
      </c>
      <c r="J10" s="922">
        <v>2.706</v>
      </c>
      <c r="K10" s="923">
        <f t="shared" ref="K10:K13" si="0">J10*$K$2*((100-$K$1)/100)</f>
        <v>148.82999999999998</v>
      </c>
      <c r="L10" s="924"/>
    </row>
    <row r="11" spans="1:12" ht="27.95" customHeight="1" thickBot="1">
      <c r="A11" s="1356"/>
      <c r="B11" s="1266"/>
      <c r="C11" s="919" t="s">
        <v>1975</v>
      </c>
      <c r="D11" s="842">
        <v>20</v>
      </c>
      <c r="E11" s="925">
        <v>16</v>
      </c>
      <c r="F11" s="925">
        <v>53</v>
      </c>
      <c r="G11" s="921">
        <v>0.125</v>
      </c>
      <c r="H11" s="697">
        <v>10</v>
      </c>
      <c r="I11" s="852" t="s">
        <v>643</v>
      </c>
      <c r="J11" s="922">
        <v>3.5750000000000002</v>
      </c>
      <c r="K11" s="926">
        <f t="shared" si="0"/>
        <v>196.625</v>
      </c>
      <c r="L11" s="927"/>
    </row>
    <row r="12" spans="1:12" ht="27.95" customHeight="1" thickBot="1">
      <c r="A12" s="1356"/>
      <c r="B12" s="1266"/>
      <c r="C12" s="919" t="s">
        <v>1976</v>
      </c>
      <c r="D12" s="842">
        <v>26</v>
      </c>
      <c r="E12" s="925">
        <v>16</v>
      </c>
      <c r="F12" s="925">
        <v>84</v>
      </c>
      <c r="G12" s="921">
        <v>0.125</v>
      </c>
      <c r="H12" s="697">
        <v>10</v>
      </c>
      <c r="I12" s="852" t="s">
        <v>644</v>
      </c>
      <c r="J12" s="922">
        <v>5.4560000000000004</v>
      </c>
      <c r="K12" s="926">
        <f t="shared" si="0"/>
        <v>300.08000000000004</v>
      </c>
      <c r="L12" s="927"/>
    </row>
    <row r="13" spans="1:12" ht="27.95" customHeight="1" thickBot="1">
      <c r="A13" s="1357"/>
      <c r="B13" s="1266"/>
      <c r="C13" s="919" t="s">
        <v>1977</v>
      </c>
      <c r="D13" s="842">
        <v>32</v>
      </c>
      <c r="E13" s="925">
        <v>16</v>
      </c>
      <c r="F13" s="925">
        <v>134</v>
      </c>
      <c r="G13" s="921">
        <v>0.125</v>
      </c>
      <c r="H13" s="697">
        <v>10</v>
      </c>
      <c r="I13" s="852" t="s">
        <v>635</v>
      </c>
      <c r="J13" s="922">
        <v>8.5030000000000019</v>
      </c>
      <c r="K13" s="926">
        <f t="shared" si="0"/>
        <v>467.66500000000008</v>
      </c>
      <c r="L13" s="927"/>
    </row>
    <row r="14" spans="1:12" ht="27.95" customHeight="1" thickBot="1">
      <c r="A14" s="1093" t="s">
        <v>1978</v>
      </c>
      <c r="B14" s="1094"/>
      <c r="C14" s="1094"/>
      <c r="D14" s="1094"/>
      <c r="E14" s="1094"/>
      <c r="F14" s="1094"/>
      <c r="G14" s="1094"/>
      <c r="H14" s="1094"/>
      <c r="I14" s="1094"/>
      <c r="J14" s="1094"/>
      <c r="K14" s="1094"/>
      <c r="L14" s="872"/>
    </row>
    <row r="15" spans="1:12" ht="27.95" customHeight="1" thickBot="1">
      <c r="A15" s="1358"/>
      <c r="B15" s="1360" t="s">
        <v>1978</v>
      </c>
      <c r="C15" s="919" t="s">
        <v>1979</v>
      </c>
      <c r="D15" s="838" t="s">
        <v>1980</v>
      </c>
      <c r="E15" s="875">
        <v>16</v>
      </c>
      <c r="F15" s="875">
        <v>49</v>
      </c>
      <c r="G15" s="921">
        <v>0.125</v>
      </c>
      <c r="H15" s="169">
        <v>10</v>
      </c>
      <c r="I15" s="928">
        <v>200</v>
      </c>
      <c r="J15" s="922">
        <v>3.4540000000000006</v>
      </c>
      <c r="K15" s="878">
        <f>J15*$K$2*((100-$K$1)/100)</f>
        <v>189.97000000000003</v>
      </c>
      <c r="L15" s="924"/>
    </row>
    <row r="16" spans="1:12" ht="27.95" customHeight="1" thickBot="1">
      <c r="A16" s="1359"/>
      <c r="B16" s="1361"/>
      <c r="C16" s="919" t="s">
        <v>1981</v>
      </c>
      <c r="D16" s="842" t="s">
        <v>1982</v>
      </c>
      <c r="E16" s="849">
        <v>16</v>
      </c>
      <c r="F16" s="849">
        <v>70</v>
      </c>
      <c r="G16" s="921">
        <v>0.125</v>
      </c>
      <c r="H16" s="697">
        <v>10</v>
      </c>
      <c r="I16" s="929">
        <v>150</v>
      </c>
      <c r="J16" s="922">
        <v>4.6530000000000005</v>
      </c>
      <c r="K16" s="728">
        <f>J16*$K$2*((100-$K$1)/100)</f>
        <v>255.91500000000002</v>
      </c>
      <c r="L16" s="927"/>
    </row>
    <row r="17" spans="1:12" ht="27.95" customHeight="1" thickBot="1">
      <c r="A17" s="1359"/>
      <c r="B17" s="1361"/>
      <c r="C17" s="919" t="s">
        <v>1983</v>
      </c>
      <c r="D17" s="844" t="s">
        <v>1984</v>
      </c>
      <c r="E17" s="860">
        <v>16</v>
      </c>
      <c r="F17" s="860">
        <v>73</v>
      </c>
      <c r="G17" s="921">
        <v>0.125</v>
      </c>
      <c r="H17" s="793">
        <v>10</v>
      </c>
      <c r="I17" s="930">
        <v>120</v>
      </c>
      <c r="J17" s="922">
        <v>5.4340000000000011</v>
      </c>
      <c r="K17" s="728">
        <f>J17*$K$2*((100-$K$1)/100)</f>
        <v>298.87000000000006</v>
      </c>
      <c r="L17" s="931"/>
    </row>
    <row r="18" spans="1:12" ht="27.95" customHeight="1" thickBot="1">
      <c r="A18" s="1359"/>
      <c r="B18" s="1361"/>
      <c r="C18" s="932" t="s">
        <v>1985</v>
      </c>
      <c r="D18" s="844" t="s">
        <v>1986</v>
      </c>
      <c r="E18" s="860">
        <v>16</v>
      </c>
      <c r="F18" s="860">
        <v>113</v>
      </c>
      <c r="G18" s="921">
        <v>0.125</v>
      </c>
      <c r="H18" s="793">
        <v>10</v>
      </c>
      <c r="I18" s="930">
        <v>80</v>
      </c>
      <c r="J18" s="933">
        <v>7.9969999999999999</v>
      </c>
      <c r="K18" s="786">
        <f>J18*$K$2*((100-$K$1)/100)</f>
        <v>439.83499999999998</v>
      </c>
      <c r="L18" s="931"/>
    </row>
    <row r="19" spans="1:12" ht="27.95" customHeight="1" thickBot="1">
      <c r="A19" s="1338" t="s">
        <v>1987</v>
      </c>
      <c r="B19" s="1324"/>
      <c r="C19" s="1324"/>
      <c r="D19" s="1324"/>
      <c r="E19" s="1324"/>
      <c r="F19" s="1324"/>
      <c r="G19" s="1324"/>
      <c r="H19" s="1324"/>
      <c r="I19" s="1324"/>
      <c r="J19" s="1324"/>
      <c r="K19" s="1324"/>
      <c r="L19" s="872"/>
    </row>
    <row r="20" spans="1:12" ht="27.95" customHeight="1" thickBot="1">
      <c r="A20" s="1357"/>
      <c r="B20" s="1364" t="s">
        <v>1987</v>
      </c>
      <c r="C20" s="934" t="s">
        <v>1988</v>
      </c>
      <c r="D20" s="935" t="s">
        <v>1989</v>
      </c>
      <c r="E20" s="936">
        <v>16</v>
      </c>
      <c r="F20" s="937">
        <v>50</v>
      </c>
      <c r="G20" s="938">
        <v>0.125</v>
      </c>
      <c r="H20" s="939">
        <v>10</v>
      </c>
      <c r="I20" s="940">
        <v>200</v>
      </c>
      <c r="J20" s="941">
        <v>2.706</v>
      </c>
      <c r="K20" s="942">
        <f t="shared" ref="K20:K25" si="1">J20*$K$2*((100-$K$1)/100)</f>
        <v>148.82999999999998</v>
      </c>
      <c r="L20" s="943"/>
    </row>
    <row r="21" spans="1:12" ht="27.95" customHeight="1" thickBot="1">
      <c r="A21" s="1362"/>
      <c r="B21" s="1266"/>
      <c r="C21" s="944" t="s">
        <v>1990</v>
      </c>
      <c r="D21" s="945" t="s">
        <v>1457</v>
      </c>
      <c r="E21" s="925">
        <v>16</v>
      </c>
      <c r="F21" s="946">
        <v>57</v>
      </c>
      <c r="G21" s="921">
        <v>0.125</v>
      </c>
      <c r="H21" s="947">
        <v>10</v>
      </c>
      <c r="I21" s="948">
        <v>200</v>
      </c>
      <c r="J21" s="922">
        <v>3.2890000000000006</v>
      </c>
      <c r="K21" s="942">
        <f t="shared" si="1"/>
        <v>180.89500000000004</v>
      </c>
      <c r="L21" s="927"/>
    </row>
    <row r="22" spans="1:12" ht="27.95" customHeight="1" thickBot="1">
      <c r="A22" s="1362"/>
      <c r="B22" s="1266"/>
      <c r="C22" s="949" t="s">
        <v>1991</v>
      </c>
      <c r="D22" s="950" t="s">
        <v>1458</v>
      </c>
      <c r="E22" s="925">
        <v>16</v>
      </c>
      <c r="F22" s="951">
        <v>68</v>
      </c>
      <c r="G22" s="921">
        <v>0.125</v>
      </c>
      <c r="H22" s="947">
        <v>10</v>
      </c>
      <c r="I22" s="948">
        <v>160</v>
      </c>
      <c r="J22" s="922">
        <v>3.8610000000000002</v>
      </c>
      <c r="K22" s="942">
        <f t="shared" si="1"/>
        <v>212.35500000000002</v>
      </c>
      <c r="L22" s="927"/>
    </row>
    <row r="23" spans="1:12" ht="27.95" customHeight="1" thickBot="1">
      <c r="A23" s="1362"/>
      <c r="B23" s="1266"/>
      <c r="C23" s="945" t="s">
        <v>1992</v>
      </c>
      <c r="D23" s="945" t="s">
        <v>1993</v>
      </c>
      <c r="E23" s="925">
        <v>16</v>
      </c>
      <c r="F23" s="951">
        <v>82</v>
      </c>
      <c r="G23" s="921">
        <v>0.125</v>
      </c>
      <c r="H23" s="947">
        <v>10</v>
      </c>
      <c r="I23" s="948">
        <v>100</v>
      </c>
      <c r="J23" s="922">
        <v>5.0710000000000006</v>
      </c>
      <c r="K23" s="942">
        <f t="shared" si="1"/>
        <v>278.90500000000003</v>
      </c>
      <c r="L23" s="927"/>
    </row>
    <row r="24" spans="1:12" ht="27.95" customHeight="1" thickBot="1">
      <c r="A24" s="1362"/>
      <c r="B24" s="1266"/>
      <c r="C24" s="945" t="s">
        <v>1994</v>
      </c>
      <c r="D24" s="945" t="s">
        <v>1995</v>
      </c>
      <c r="E24" s="925">
        <v>16</v>
      </c>
      <c r="F24" s="951">
        <v>109</v>
      </c>
      <c r="G24" s="921">
        <v>0.125</v>
      </c>
      <c r="H24" s="947">
        <v>10</v>
      </c>
      <c r="I24" s="948">
        <v>90</v>
      </c>
      <c r="J24" s="922">
        <v>6.6219999999999999</v>
      </c>
      <c r="K24" s="728">
        <f t="shared" si="1"/>
        <v>364.21</v>
      </c>
      <c r="L24" s="927"/>
    </row>
    <row r="25" spans="1:12" ht="27.95" customHeight="1" thickBot="1">
      <c r="A25" s="1363"/>
      <c r="B25" s="1365"/>
      <c r="C25" s="950" t="s">
        <v>1996</v>
      </c>
      <c r="D25" s="950" t="s">
        <v>1463</v>
      </c>
      <c r="E25" s="952">
        <v>16</v>
      </c>
      <c r="F25" s="953">
        <v>137</v>
      </c>
      <c r="G25" s="921">
        <v>0.125</v>
      </c>
      <c r="H25" s="954">
        <v>10</v>
      </c>
      <c r="I25" s="955">
        <v>80</v>
      </c>
      <c r="J25" s="933">
        <v>8.1070000000000011</v>
      </c>
      <c r="K25" s="786">
        <f t="shared" si="1"/>
        <v>445.88500000000005</v>
      </c>
      <c r="L25" s="931"/>
    </row>
    <row r="26" spans="1:12" ht="27.95" customHeight="1" thickBot="1">
      <c r="A26" s="1338" t="s">
        <v>1997</v>
      </c>
      <c r="B26" s="1324"/>
      <c r="C26" s="1324"/>
      <c r="D26" s="1324"/>
      <c r="E26" s="1324"/>
      <c r="F26" s="1324"/>
      <c r="G26" s="1324"/>
      <c r="H26" s="1324"/>
      <c r="I26" s="1324"/>
      <c r="J26" s="1324"/>
      <c r="K26" s="1324"/>
      <c r="L26" s="872"/>
    </row>
    <row r="27" spans="1:12" ht="27.95" customHeight="1" thickBot="1">
      <c r="A27" s="1359"/>
      <c r="B27" s="1361" t="s">
        <v>1997</v>
      </c>
      <c r="C27" s="956" t="s">
        <v>1998</v>
      </c>
      <c r="D27" s="934" t="s">
        <v>1989</v>
      </c>
      <c r="E27" s="854">
        <v>16</v>
      </c>
      <c r="F27" s="937">
        <v>57</v>
      </c>
      <c r="G27" s="938">
        <v>0.125</v>
      </c>
      <c r="H27" s="939">
        <v>10</v>
      </c>
      <c r="I27" s="957">
        <v>160</v>
      </c>
      <c r="J27" s="941">
        <v>3.0030000000000001</v>
      </c>
      <c r="K27" s="942">
        <f t="shared" ref="K27:K32" si="2">J27*$K$2*((100-$K$1)/100)</f>
        <v>165.16500000000002</v>
      </c>
      <c r="L27" s="943"/>
    </row>
    <row r="28" spans="1:12" ht="27.95" customHeight="1" thickBot="1">
      <c r="A28" s="1359"/>
      <c r="B28" s="1361"/>
      <c r="C28" s="958" t="s">
        <v>1999</v>
      </c>
      <c r="D28" s="944" t="s">
        <v>2000</v>
      </c>
      <c r="E28" s="849">
        <v>16</v>
      </c>
      <c r="F28" s="959">
        <v>65</v>
      </c>
      <c r="G28" s="921">
        <v>0.125</v>
      </c>
      <c r="H28" s="947">
        <v>10</v>
      </c>
      <c r="I28" s="960">
        <v>150</v>
      </c>
      <c r="J28" s="922">
        <v>3.5420000000000007</v>
      </c>
      <c r="K28" s="878">
        <f t="shared" si="2"/>
        <v>194.81000000000003</v>
      </c>
      <c r="L28" s="927"/>
    </row>
    <row r="29" spans="1:12" ht="27.95" customHeight="1" thickBot="1">
      <c r="A29" s="1359"/>
      <c r="B29" s="1361"/>
      <c r="C29" s="958" t="s">
        <v>2001</v>
      </c>
      <c r="D29" s="944" t="s">
        <v>2002</v>
      </c>
      <c r="E29" s="849">
        <v>16</v>
      </c>
      <c r="F29" s="959">
        <v>75</v>
      </c>
      <c r="G29" s="921">
        <v>0.125</v>
      </c>
      <c r="H29" s="947">
        <v>10</v>
      </c>
      <c r="I29" s="960">
        <v>120</v>
      </c>
      <c r="J29" s="922">
        <v>4.0040000000000004</v>
      </c>
      <c r="K29" s="878">
        <f t="shared" si="2"/>
        <v>220.22000000000003</v>
      </c>
      <c r="L29" s="927"/>
    </row>
    <row r="30" spans="1:12" ht="27.95" customHeight="1" thickBot="1">
      <c r="A30" s="1359"/>
      <c r="B30" s="1361"/>
      <c r="C30" s="958" t="s">
        <v>2003</v>
      </c>
      <c r="D30" s="944" t="s">
        <v>2004</v>
      </c>
      <c r="E30" s="849">
        <v>16</v>
      </c>
      <c r="F30" s="959">
        <v>91</v>
      </c>
      <c r="G30" s="921">
        <v>0.125</v>
      </c>
      <c r="H30" s="947">
        <v>10</v>
      </c>
      <c r="I30" s="960">
        <v>100</v>
      </c>
      <c r="J30" s="922">
        <v>5.1370000000000005</v>
      </c>
      <c r="K30" s="878">
        <f t="shared" si="2"/>
        <v>282.53500000000003</v>
      </c>
      <c r="L30" s="927"/>
    </row>
    <row r="31" spans="1:12" ht="27.95" customHeight="1" thickBot="1">
      <c r="A31" s="1359"/>
      <c r="B31" s="1361"/>
      <c r="C31" s="958" t="s">
        <v>2005</v>
      </c>
      <c r="D31" s="944" t="s">
        <v>2006</v>
      </c>
      <c r="E31" s="849">
        <v>16</v>
      </c>
      <c r="F31" s="959">
        <v>114</v>
      </c>
      <c r="G31" s="921">
        <v>0.125</v>
      </c>
      <c r="H31" s="947">
        <v>10</v>
      </c>
      <c r="I31" s="960">
        <v>90</v>
      </c>
      <c r="J31" s="922">
        <v>6.3360000000000003</v>
      </c>
      <c r="K31" s="728">
        <f t="shared" si="2"/>
        <v>348.48</v>
      </c>
      <c r="L31" s="927"/>
    </row>
    <row r="32" spans="1:12" ht="27.95" customHeight="1" thickBot="1">
      <c r="A32" s="1359"/>
      <c r="B32" s="1361"/>
      <c r="C32" s="958" t="s">
        <v>2007</v>
      </c>
      <c r="D32" s="949" t="s">
        <v>2008</v>
      </c>
      <c r="E32" s="860">
        <v>16</v>
      </c>
      <c r="F32" s="946">
        <v>135</v>
      </c>
      <c r="G32" s="921">
        <v>0.125</v>
      </c>
      <c r="H32" s="954">
        <v>10</v>
      </c>
      <c r="I32" s="961">
        <v>60</v>
      </c>
      <c r="J32" s="933">
        <v>7.48</v>
      </c>
      <c r="K32" s="786">
        <f t="shared" si="2"/>
        <v>411.40000000000003</v>
      </c>
      <c r="L32" s="931"/>
    </row>
    <row r="33" spans="1:12" ht="27.95" customHeight="1" thickBot="1">
      <c r="A33" s="1338" t="s">
        <v>2009</v>
      </c>
      <c r="B33" s="1324"/>
      <c r="C33" s="1324"/>
      <c r="D33" s="1324"/>
      <c r="E33" s="1324"/>
      <c r="F33" s="1324"/>
      <c r="G33" s="1324"/>
      <c r="H33" s="1324"/>
      <c r="I33" s="1324"/>
      <c r="J33" s="1324"/>
      <c r="K33" s="1324"/>
      <c r="L33" s="872"/>
    </row>
    <row r="34" spans="1:12" ht="27.95" customHeight="1" thickBot="1">
      <c r="A34" s="1357"/>
      <c r="B34" s="1364" t="s">
        <v>2009</v>
      </c>
      <c r="C34" s="934" t="s">
        <v>2010</v>
      </c>
      <c r="D34" s="962">
        <v>16</v>
      </c>
      <c r="E34" s="936">
        <v>16</v>
      </c>
      <c r="F34" s="937">
        <v>53</v>
      </c>
      <c r="G34" s="938">
        <v>0.125</v>
      </c>
      <c r="H34" s="939">
        <v>10</v>
      </c>
      <c r="I34" s="940">
        <v>200</v>
      </c>
      <c r="J34" s="941">
        <v>3.718</v>
      </c>
      <c r="K34" s="942">
        <f>J34*$K$2*((100-$K$1)/100)</f>
        <v>204.49</v>
      </c>
      <c r="L34" s="943"/>
    </row>
    <row r="35" spans="1:12" ht="27.95" customHeight="1" thickBot="1">
      <c r="A35" s="1362"/>
      <c r="B35" s="1266"/>
      <c r="C35" s="944" t="s">
        <v>2011</v>
      </c>
      <c r="D35" s="963">
        <v>20</v>
      </c>
      <c r="E35" s="925">
        <v>16</v>
      </c>
      <c r="F35" s="959">
        <v>76</v>
      </c>
      <c r="G35" s="921">
        <v>0.125</v>
      </c>
      <c r="H35" s="947">
        <v>10</v>
      </c>
      <c r="I35" s="948">
        <v>150</v>
      </c>
      <c r="J35" s="922">
        <v>5.0820000000000007</v>
      </c>
      <c r="K35" s="728">
        <f t="shared" ref="K35:K37" si="3">J35*$K$2*((100-$K$1)/100)</f>
        <v>279.51000000000005</v>
      </c>
      <c r="L35" s="927"/>
    </row>
    <row r="36" spans="1:12" ht="27.95" customHeight="1" thickBot="1">
      <c r="A36" s="1362"/>
      <c r="B36" s="1266"/>
      <c r="C36" s="944" t="s">
        <v>2012</v>
      </c>
      <c r="D36" s="963">
        <v>26</v>
      </c>
      <c r="E36" s="925">
        <v>16</v>
      </c>
      <c r="F36" s="959">
        <v>118</v>
      </c>
      <c r="G36" s="921">
        <v>0.125</v>
      </c>
      <c r="H36" s="947">
        <v>10</v>
      </c>
      <c r="I36" s="948">
        <v>80</v>
      </c>
      <c r="J36" s="922">
        <v>8.0520000000000014</v>
      </c>
      <c r="K36" s="728">
        <f t="shared" si="3"/>
        <v>442.86000000000007</v>
      </c>
      <c r="L36" s="927"/>
    </row>
    <row r="37" spans="1:12" ht="27.95" customHeight="1" thickBot="1">
      <c r="A37" s="1363"/>
      <c r="B37" s="1365"/>
      <c r="C37" s="949" t="s">
        <v>2013</v>
      </c>
      <c r="D37" s="964">
        <v>32</v>
      </c>
      <c r="E37" s="952">
        <v>16</v>
      </c>
      <c r="F37" s="946">
        <v>187</v>
      </c>
      <c r="G37" s="921">
        <v>0.125</v>
      </c>
      <c r="H37" s="954">
        <v>10</v>
      </c>
      <c r="I37" s="955">
        <v>50</v>
      </c>
      <c r="J37" s="933">
        <v>13.640000000000002</v>
      </c>
      <c r="K37" s="786">
        <f t="shared" si="3"/>
        <v>750.20000000000016</v>
      </c>
      <c r="L37" s="931"/>
    </row>
    <row r="38" spans="1:12" ht="27.95" customHeight="1" thickBot="1">
      <c r="A38" s="1338" t="s">
        <v>2014</v>
      </c>
      <c r="B38" s="1324"/>
      <c r="C38" s="1324"/>
      <c r="D38" s="1324"/>
      <c r="E38" s="1324"/>
      <c r="F38" s="1324"/>
      <c r="G38" s="1324"/>
      <c r="H38" s="1324"/>
      <c r="I38" s="1324"/>
      <c r="J38" s="1324"/>
      <c r="K38" s="1324"/>
      <c r="L38" s="872"/>
    </row>
    <row r="39" spans="1:12" ht="27.95" customHeight="1" thickBot="1">
      <c r="A39" s="1357"/>
      <c r="B39" s="1364" t="s">
        <v>2014</v>
      </c>
      <c r="C39" s="934" t="s">
        <v>2015</v>
      </c>
      <c r="D39" s="965" t="s">
        <v>1454</v>
      </c>
      <c r="E39" s="936">
        <v>16</v>
      </c>
      <c r="F39" s="937">
        <v>50</v>
      </c>
      <c r="G39" s="938">
        <v>0.125</v>
      </c>
      <c r="H39" s="939">
        <v>10</v>
      </c>
      <c r="I39" s="966">
        <v>200</v>
      </c>
      <c r="J39" s="941">
        <v>3.355</v>
      </c>
      <c r="K39" s="942">
        <f t="shared" ref="K39:K43" si="4">J39*$K$2*((100-$K$1)/100)</f>
        <v>184.52500000000001</v>
      </c>
      <c r="L39" s="943"/>
    </row>
    <row r="40" spans="1:12" ht="27.95" customHeight="1" thickBot="1">
      <c r="A40" s="1357"/>
      <c r="B40" s="1364"/>
      <c r="C40" s="944" t="s">
        <v>2016</v>
      </c>
      <c r="D40" s="967" t="s">
        <v>1457</v>
      </c>
      <c r="E40" s="925">
        <v>16</v>
      </c>
      <c r="F40" s="959">
        <v>70</v>
      </c>
      <c r="G40" s="921">
        <v>0.125</v>
      </c>
      <c r="H40" s="939">
        <v>10</v>
      </c>
      <c r="I40" s="966">
        <v>160</v>
      </c>
      <c r="J40" s="922">
        <v>4.4000000000000004</v>
      </c>
      <c r="K40" s="878">
        <f t="shared" si="4"/>
        <v>242.00000000000003</v>
      </c>
      <c r="L40" s="943"/>
    </row>
    <row r="41" spans="1:12" ht="27.95" customHeight="1" thickBot="1">
      <c r="A41" s="1357"/>
      <c r="B41" s="1364"/>
      <c r="C41" s="944" t="s">
        <v>2017</v>
      </c>
      <c r="D41" s="967" t="s">
        <v>1458</v>
      </c>
      <c r="E41" s="925">
        <v>16</v>
      </c>
      <c r="F41" s="959">
        <v>76</v>
      </c>
      <c r="G41" s="921">
        <v>0.125</v>
      </c>
      <c r="H41" s="939">
        <v>10</v>
      </c>
      <c r="I41" s="966">
        <v>120</v>
      </c>
      <c r="J41" s="922">
        <v>4.8730000000000002</v>
      </c>
      <c r="K41" s="878">
        <f t="shared" si="4"/>
        <v>268.01499999999999</v>
      </c>
      <c r="L41" s="943"/>
    </row>
    <row r="42" spans="1:12" ht="27.95" customHeight="1" thickBot="1">
      <c r="A42" s="1362"/>
      <c r="B42" s="1266"/>
      <c r="C42" s="944" t="s">
        <v>2018</v>
      </c>
      <c r="D42" s="967" t="s">
        <v>1993</v>
      </c>
      <c r="E42" s="925">
        <v>16</v>
      </c>
      <c r="F42" s="959">
        <v>100</v>
      </c>
      <c r="G42" s="921">
        <v>0.125</v>
      </c>
      <c r="H42" s="947">
        <v>10</v>
      </c>
      <c r="I42" s="856">
        <v>90</v>
      </c>
      <c r="J42" s="922">
        <v>6.5670000000000002</v>
      </c>
      <c r="K42" s="878">
        <f t="shared" si="4"/>
        <v>361.185</v>
      </c>
      <c r="L42" s="927"/>
    </row>
    <row r="43" spans="1:12" ht="27.95" customHeight="1" thickBot="1">
      <c r="A43" s="1363"/>
      <c r="B43" s="1365"/>
      <c r="C43" s="949" t="s">
        <v>2019</v>
      </c>
      <c r="D43" s="968" t="s">
        <v>1995</v>
      </c>
      <c r="E43" s="952">
        <v>16</v>
      </c>
      <c r="F43" s="946">
        <v>117</v>
      </c>
      <c r="G43" s="921">
        <v>0.125</v>
      </c>
      <c r="H43" s="954">
        <v>10</v>
      </c>
      <c r="I43" s="890">
        <v>80</v>
      </c>
      <c r="J43" s="933">
        <v>8.4920000000000009</v>
      </c>
      <c r="K43" s="969">
        <f t="shared" si="4"/>
        <v>467.06000000000006</v>
      </c>
      <c r="L43" s="931"/>
    </row>
    <row r="44" spans="1:12" ht="27.95" customHeight="1" thickBot="1">
      <c r="A44" s="1338" t="s">
        <v>2020</v>
      </c>
      <c r="B44" s="1324"/>
      <c r="C44" s="1324"/>
      <c r="D44" s="1324"/>
      <c r="E44" s="1324"/>
      <c r="F44" s="1324"/>
      <c r="G44" s="1324"/>
      <c r="H44" s="1324"/>
      <c r="I44" s="1324"/>
      <c r="J44" s="1324"/>
      <c r="K44" s="1324"/>
      <c r="L44" s="872"/>
    </row>
    <row r="45" spans="1:12" ht="27.95" customHeight="1" thickBot="1">
      <c r="A45" s="1357"/>
      <c r="B45" s="1364" t="s">
        <v>2020</v>
      </c>
      <c r="C45" s="970" t="s">
        <v>2021</v>
      </c>
      <c r="D45" s="965" t="s">
        <v>1454</v>
      </c>
      <c r="E45" s="936">
        <v>16</v>
      </c>
      <c r="F45" s="937">
        <v>64</v>
      </c>
      <c r="G45" s="938">
        <v>0.125</v>
      </c>
      <c r="H45" s="939">
        <v>10</v>
      </c>
      <c r="I45" s="940">
        <v>180</v>
      </c>
      <c r="J45" s="941">
        <v>3.8280000000000003</v>
      </c>
      <c r="K45" s="942">
        <f t="shared" ref="K45:K49" si="5">J45*$K$2*((100-$K$1)/100)</f>
        <v>210.54000000000002</v>
      </c>
      <c r="L45" s="943"/>
    </row>
    <row r="46" spans="1:12" ht="27.95" customHeight="1" thickBot="1">
      <c r="A46" s="1357"/>
      <c r="B46" s="1364"/>
      <c r="C46" s="971" t="s">
        <v>2022</v>
      </c>
      <c r="D46" s="967" t="s">
        <v>1457</v>
      </c>
      <c r="E46" s="925">
        <v>16</v>
      </c>
      <c r="F46" s="959">
        <v>76</v>
      </c>
      <c r="G46" s="921">
        <v>0.125</v>
      </c>
      <c r="H46" s="939">
        <v>10</v>
      </c>
      <c r="I46" s="940">
        <v>160</v>
      </c>
      <c r="J46" s="922">
        <v>5.0710000000000006</v>
      </c>
      <c r="K46" s="942">
        <f t="shared" si="5"/>
        <v>278.90500000000003</v>
      </c>
      <c r="L46" s="943"/>
    </row>
    <row r="47" spans="1:12" ht="27.95" customHeight="1" thickBot="1">
      <c r="A47" s="1357"/>
      <c r="B47" s="1364"/>
      <c r="C47" s="971" t="s">
        <v>2023</v>
      </c>
      <c r="D47" s="967" t="s">
        <v>1458</v>
      </c>
      <c r="E47" s="925">
        <v>16</v>
      </c>
      <c r="F47" s="959">
        <v>93</v>
      </c>
      <c r="G47" s="921">
        <v>0.125</v>
      </c>
      <c r="H47" s="939">
        <v>10</v>
      </c>
      <c r="I47" s="940">
        <v>120</v>
      </c>
      <c r="J47" s="922">
        <v>5.753000000000001</v>
      </c>
      <c r="K47" s="942">
        <f t="shared" si="5"/>
        <v>316.41500000000008</v>
      </c>
      <c r="L47" s="943"/>
    </row>
    <row r="48" spans="1:12" ht="27.95" customHeight="1" thickBot="1">
      <c r="A48" s="1357"/>
      <c r="B48" s="1364"/>
      <c r="C48" s="971" t="s">
        <v>2024</v>
      </c>
      <c r="D48" s="967" t="s">
        <v>1993</v>
      </c>
      <c r="E48" s="925">
        <v>16</v>
      </c>
      <c r="F48" s="959">
        <v>114</v>
      </c>
      <c r="G48" s="921">
        <v>0.125</v>
      </c>
      <c r="H48" s="939">
        <v>10</v>
      </c>
      <c r="I48" s="940">
        <v>90</v>
      </c>
      <c r="J48" s="922">
        <v>7.3260000000000005</v>
      </c>
      <c r="K48" s="942">
        <f t="shared" si="5"/>
        <v>402.93</v>
      </c>
      <c r="L48" s="943"/>
    </row>
    <row r="49" spans="1:12" ht="27.95" customHeight="1" thickBot="1">
      <c r="A49" s="1363"/>
      <c r="B49" s="1365"/>
      <c r="C49" s="972" t="s">
        <v>2025</v>
      </c>
      <c r="D49" s="968" t="s">
        <v>1995</v>
      </c>
      <c r="E49" s="952">
        <v>16</v>
      </c>
      <c r="F49" s="946">
        <v>171</v>
      </c>
      <c r="G49" s="921">
        <v>0.125</v>
      </c>
      <c r="H49" s="954">
        <v>10</v>
      </c>
      <c r="I49" s="955">
        <v>80</v>
      </c>
      <c r="J49" s="933">
        <v>9.229000000000001</v>
      </c>
      <c r="K49" s="786">
        <f t="shared" si="5"/>
        <v>507.59500000000003</v>
      </c>
      <c r="L49" s="931"/>
    </row>
    <row r="50" spans="1:12" ht="27.95" customHeight="1" thickBot="1">
      <c r="A50" s="1338" t="s">
        <v>2026</v>
      </c>
      <c r="B50" s="1324"/>
      <c r="C50" s="1324"/>
      <c r="D50" s="1324"/>
      <c r="E50" s="1324"/>
      <c r="F50" s="1324"/>
      <c r="G50" s="1324"/>
      <c r="H50" s="1324"/>
      <c r="I50" s="1324"/>
      <c r="J50" s="1324"/>
      <c r="K50" s="1324"/>
      <c r="L50" s="872"/>
    </row>
    <row r="51" spans="1:12" ht="27.95" customHeight="1" thickBot="1">
      <c r="A51" s="1357"/>
      <c r="B51" s="1364" t="s">
        <v>2026</v>
      </c>
      <c r="C51" s="934" t="s">
        <v>2027</v>
      </c>
      <c r="D51" s="973">
        <v>16</v>
      </c>
      <c r="E51" s="936">
        <v>16</v>
      </c>
      <c r="F51" s="937">
        <v>77</v>
      </c>
      <c r="G51" s="938">
        <v>0.125</v>
      </c>
      <c r="H51" s="939">
        <v>10</v>
      </c>
      <c r="I51" s="974">
        <v>120</v>
      </c>
      <c r="J51" s="941">
        <v>5.4450000000000003</v>
      </c>
      <c r="K51" s="942">
        <f t="shared" ref="K51:K54" si="6">J51*$K$2*((100-$K$1)/100)</f>
        <v>299.47500000000002</v>
      </c>
      <c r="L51" s="943"/>
    </row>
    <row r="52" spans="1:12" ht="27.95" customHeight="1" thickBot="1">
      <c r="A52" s="1362"/>
      <c r="B52" s="1266"/>
      <c r="C52" s="944" t="s">
        <v>2028</v>
      </c>
      <c r="D52" s="975">
        <v>20</v>
      </c>
      <c r="E52" s="925">
        <v>16</v>
      </c>
      <c r="F52" s="959">
        <v>107</v>
      </c>
      <c r="G52" s="921">
        <v>0.125</v>
      </c>
      <c r="H52" s="947">
        <v>10</v>
      </c>
      <c r="I52" s="976">
        <v>80</v>
      </c>
      <c r="J52" s="922">
        <v>7.3920000000000003</v>
      </c>
      <c r="K52" s="728">
        <f t="shared" si="6"/>
        <v>406.56</v>
      </c>
      <c r="L52" s="927"/>
    </row>
    <row r="53" spans="1:12" ht="27.95" customHeight="1" thickBot="1">
      <c r="A53" s="1362"/>
      <c r="B53" s="1266"/>
      <c r="C53" s="944" t="s">
        <v>2029</v>
      </c>
      <c r="D53" s="975">
        <v>26</v>
      </c>
      <c r="E53" s="925">
        <v>16</v>
      </c>
      <c r="F53" s="959">
        <v>162</v>
      </c>
      <c r="G53" s="921">
        <v>0.125</v>
      </c>
      <c r="H53" s="947">
        <v>10</v>
      </c>
      <c r="I53" s="976">
        <v>50</v>
      </c>
      <c r="J53" s="922">
        <v>12.001000000000001</v>
      </c>
      <c r="K53" s="728">
        <f t="shared" si="6"/>
        <v>660.05500000000006</v>
      </c>
      <c r="L53" s="927"/>
    </row>
    <row r="54" spans="1:12" ht="27.95" customHeight="1" thickBot="1">
      <c r="A54" s="1362"/>
      <c r="B54" s="1266"/>
      <c r="C54" s="944" t="s">
        <v>2030</v>
      </c>
      <c r="D54" s="975">
        <v>32</v>
      </c>
      <c r="E54" s="925">
        <v>16</v>
      </c>
      <c r="F54" s="959">
        <v>259</v>
      </c>
      <c r="G54" s="921">
        <v>0.125</v>
      </c>
      <c r="H54" s="947">
        <v>10</v>
      </c>
      <c r="I54" s="976">
        <v>40</v>
      </c>
      <c r="J54" s="922">
        <v>18.678000000000001</v>
      </c>
      <c r="K54" s="728">
        <f t="shared" si="6"/>
        <v>1027.29</v>
      </c>
      <c r="L54" s="927"/>
    </row>
    <row r="55" spans="1:12" ht="27.95" customHeight="1" thickBot="1">
      <c r="A55" s="1318" t="s">
        <v>2031</v>
      </c>
      <c r="B55" s="1319"/>
      <c r="C55" s="1319"/>
      <c r="D55" s="1319"/>
      <c r="E55" s="1319"/>
      <c r="F55" s="1319"/>
      <c r="G55" s="1319"/>
      <c r="H55" s="1319"/>
      <c r="I55" s="1319"/>
      <c r="J55" s="1319"/>
      <c r="K55" s="1319"/>
      <c r="L55" s="977"/>
    </row>
    <row r="56" spans="1:12" ht="27.95" customHeight="1" thickBot="1">
      <c r="A56" s="1366"/>
      <c r="B56" s="1265" t="s">
        <v>2031</v>
      </c>
      <c r="C56" s="945" t="s">
        <v>2032</v>
      </c>
      <c r="D56" s="967" t="s">
        <v>1470</v>
      </c>
      <c r="E56" s="925">
        <v>16</v>
      </c>
      <c r="F56" s="951">
        <v>88</v>
      </c>
      <c r="G56" s="921">
        <v>0.125</v>
      </c>
      <c r="H56" s="978">
        <v>10</v>
      </c>
      <c r="I56" s="855">
        <v>100</v>
      </c>
      <c r="J56" s="922">
        <v>7.4580000000000011</v>
      </c>
      <c r="K56" s="878">
        <f>J56*$K$2*((100-$K$1)/100)</f>
        <v>410.19000000000005</v>
      </c>
      <c r="L56" s="924"/>
    </row>
    <row r="57" spans="1:12" ht="27.95" customHeight="1" thickBot="1">
      <c r="A57" s="1362"/>
      <c r="B57" s="1266"/>
      <c r="C57" s="945" t="s">
        <v>2033</v>
      </c>
      <c r="D57" s="967" t="s">
        <v>1471</v>
      </c>
      <c r="E57" s="925">
        <v>16</v>
      </c>
      <c r="F57" s="951">
        <v>89</v>
      </c>
      <c r="G57" s="921">
        <v>0.125</v>
      </c>
      <c r="H57" s="947">
        <v>10</v>
      </c>
      <c r="I57" s="856">
        <v>100</v>
      </c>
      <c r="J57" s="922">
        <v>6.7760000000000007</v>
      </c>
      <c r="K57" s="728">
        <f t="shared" ref="K57:K67" si="7">J57*$K$2*((100-$K$1)/100)</f>
        <v>372.68000000000006</v>
      </c>
      <c r="L57" s="927"/>
    </row>
    <row r="58" spans="1:12" ht="27.95" customHeight="1" thickBot="1">
      <c r="A58" s="1362"/>
      <c r="B58" s="1266"/>
      <c r="C58" s="945" t="s">
        <v>2034</v>
      </c>
      <c r="D58" s="967" t="s">
        <v>1473</v>
      </c>
      <c r="E58" s="925">
        <v>16</v>
      </c>
      <c r="F58" s="951">
        <v>99</v>
      </c>
      <c r="G58" s="921">
        <v>0.125</v>
      </c>
      <c r="H58" s="947">
        <v>10</v>
      </c>
      <c r="I58" s="856">
        <v>90</v>
      </c>
      <c r="J58" s="922">
        <v>7.6780000000000008</v>
      </c>
      <c r="K58" s="728">
        <f t="shared" si="7"/>
        <v>422.29</v>
      </c>
      <c r="L58" s="927"/>
    </row>
    <row r="59" spans="1:12" ht="27.95" customHeight="1" thickBot="1">
      <c r="A59" s="1362"/>
      <c r="B59" s="1266"/>
      <c r="C59" s="945" t="s">
        <v>2035</v>
      </c>
      <c r="D59" s="967" t="s">
        <v>1472</v>
      </c>
      <c r="E59" s="925">
        <v>16</v>
      </c>
      <c r="F59" s="951">
        <v>100</v>
      </c>
      <c r="G59" s="921">
        <v>0.125</v>
      </c>
      <c r="H59" s="947">
        <v>10</v>
      </c>
      <c r="I59" s="856">
        <v>100</v>
      </c>
      <c r="J59" s="922">
        <v>7.2820000000000009</v>
      </c>
      <c r="K59" s="728">
        <f t="shared" si="7"/>
        <v>400.51000000000005</v>
      </c>
      <c r="L59" s="927"/>
    </row>
    <row r="60" spans="1:12" ht="27.95" customHeight="1" thickBot="1">
      <c r="A60" s="1362"/>
      <c r="B60" s="1266"/>
      <c r="C60" s="945" t="s">
        <v>2036</v>
      </c>
      <c r="D60" s="967" t="s">
        <v>2037</v>
      </c>
      <c r="E60" s="925">
        <v>16</v>
      </c>
      <c r="F60" s="951">
        <v>126</v>
      </c>
      <c r="G60" s="921">
        <v>0.125</v>
      </c>
      <c r="H60" s="947">
        <v>10</v>
      </c>
      <c r="I60" s="856">
        <v>60</v>
      </c>
      <c r="J60" s="922">
        <v>10.856999999999999</v>
      </c>
      <c r="K60" s="728">
        <f t="shared" si="7"/>
        <v>597.13499999999999</v>
      </c>
      <c r="L60" s="927"/>
    </row>
    <row r="61" spans="1:12" ht="27.95" customHeight="1" thickBot="1">
      <c r="A61" s="1362"/>
      <c r="B61" s="1266"/>
      <c r="C61" s="945" t="s">
        <v>2038</v>
      </c>
      <c r="D61" s="967" t="s">
        <v>2039</v>
      </c>
      <c r="E61" s="925">
        <v>16</v>
      </c>
      <c r="F61" s="951">
        <v>125</v>
      </c>
      <c r="G61" s="921">
        <v>0.125</v>
      </c>
      <c r="H61" s="947">
        <v>10</v>
      </c>
      <c r="I61" s="856">
        <v>60</v>
      </c>
      <c r="J61" s="922">
        <v>10.615000000000002</v>
      </c>
      <c r="K61" s="728">
        <f t="shared" si="7"/>
        <v>583.82500000000016</v>
      </c>
      <c r="L61" s="927"/>
    </row>
    <row r="62" spans="1:12" ht="27.95" customHeight="1" thickBot="1">
      <c r="A62" s="1362"/>
      <c r="B62" s="1266"/>
      <c r="C62" s="945" t="s">
        <v>2040</v>
      </c>
      <c r="D62" s="967" t="s">
        <v>2041</v>
      </c>
      <c r="E62" s="925">
        <v>16</v>
      </c>
      <c r="F62" s="951">
        <v>134</v>
      </c>
      <c r="G62" s="921">
        <v>0.125</v>
      </c>
      <c r="H62" s="947">
        <v>10</v>
      </c>
      <c r="I62" s="856">
        <v>60</v>
      </c>
      <c r="J62" s="922">
        <v>11.418000000000001</v>
      </c>
      <c r="K62" s="728">
        <f t="shared" si="7"/>
        <v>627.99</v>
      </c>
      <c r="L62" s="927"/>
    </row>
    <row r="63" spans="1:12" ht="27.95" customHeight="1" thickBot="1">
      <c r="A63" s="1362"/>
      <c r="B63" s="1266"/>
      <c r="C63" s="945" t="s">
        <v>2042</v>
      </c>
      <c r="D63" s="967" t="s">
        <v>2043</v>
      </c>
      <c r="E63" s="925">
        <v>16</v>
      </c>
      <c r="F63" s="951">
        <v>127</v>
      </c>
      <c r="G63" s="921">
        <v>0.125</v>
      </c>
      <c r="H63" s="947">
        <v>10</v>
      </c>
      <c r="I63" s="856">
        <v>60</v>
      </c>
      <c r="J63" s="922">
        <v>11.451000000000001</v>
      </c>
      <c r="K63" s="728">
        <f t="shared" si="7"/>
        <v>629.80500000000006</v>
      </c>
      <c r="L63" s="927"/>
    </row>
    <row r="64" spans="1:12" ht="27.95" customHeight="1" thickBot="1">
      <c r="A64" s="1362"/>
      <c r="B64" s="1266"/>
      <c r="C64" s="945" t="s">
        <v>2044</v>
      </c>
      <c r="D64" s="967" t="s">
        <v>2045</v>
      </c>
      <c r="E64" s="925">
        <v>16</v>
      </c>
      <c r="F64" s="951">
        <v>148</v>
      </c>
      <c r="G64" s="921">
        <v>0.125</v>
      </c>
      <c r="H64" s="947">
        <v>10</v>
      </c>
      <c r="I64" s="856">
        <v>60</v>
      </c>
      <c r="J64" s="922">
        <v>10.989000000000001</v>
      </c>
      <c r="K64" s="728">
        <f t="shared" si="7"/>
        <v>604.3950000000001</v>
      </c>
      <c r="L64" s="927"/>
    </row>
    <row r="65" spans="1:12" ht="27.95" customHeight="1" thickBot="1">
      <c r="A65" s="1362"/>
      <c r="B65" s="1266"/>
      <c r="C65" s="945" t="s">
        <v>2046</v>
      </c>
      <c r="D65" s="967" t="s">
        <v>1483</v>
      </c>
      <c r="E65" s="925">
        <v>16</v>
      </c>
      <c r="F65" s="951">
        <v>190</v>
      </c>
      <c r="G65" s="921">
        <v>0.125</v>
      </c>
      <c r="H65" s="947">
        <v>10</v>
      </c>
      <c r="I65" s="856">
        <v>40</v>
      </c>
      <c r="J65" s="922">
        <v>17.402000000000001</v>
      </c>
      <c r="K65" s="728">
        <f t="shared" si="7"/>
        <v>957.11</v>
      </c>
      <c r="L65" s="927"/>
    </row>
    <row r="66" spans="1:12" ht="27.95" customHeight="1" thickBot="1">
      <c r="A66" s="1362"/>
      <c r="B66" s="1266"/>
      <c r="C66" s="945" t="s">
        <v>2047</v>
      </c>
      <c r="D66" s="967" t="s">
        <v>2048</v>
      </c>
      <c r="E66" s="925">
        <v>16</v>
      </c>
      <c r="F66" s="951">
        <v>213</v>
      </c>
      <c r="G66" s="921">
        <v>0.125</v>
      </c>
      <c r="H66" s="947">
        <v>10</v>
      </c>
      <c r="I66" s="856">
        <v>40</v>
      </c>
      <c r="J66" s="922">
        <v>17.699000000000002</v>
      </c>
      <c r="K66" s="728">
        <f t="shared" si="7"/>
        <v>973.44500000000005</v>
      </c>
      <c r="L66" s="927"/>
    </row>
    <row r="67" spans="1:12" ht="27.95" customHeight="1" thickBot="1">
      <c r="A67" s="1363"/>
      <c r="B67" s="1365"/>
      <c r="C67" s="950" t="s">
        <v>2049</v>
      </c>
      <c r="D67" s="968" t="s">
        <v>2050</v>
      </c>
      <c r="E67" s="952">
        <v>16</v>
      </c>
      <c r="F67" s="953">
        <v>233</v>
      </c>
      <c r="G67" s="921">
        <v>0.125</v>
      </c>
      <c r="H67" s="954">
        <v>10</v>
      </c>
      <c r="I67" s="890">
        <v>40</v>
      </c>
      <c r="J67" s="933">
        <v>17.886000000000003</v>
      </c>
      <c r="K67" s="786">
        <f t="shared" si="7"/>
        <v>983.73000000000013</v>
      </c>
      <c r="L67" s="931"/>
    </row>
    <row r="68" spans="1:12" ht="27.95" customHeight="1" thickBot="1">
      <c r="A68" s="1338" t="s">
        <v>2051</v>
      </c>
      <c r="B68" s="1324"/>
      <c r="C68" s="1324"/>
      <c r="D68" s="1324"/>
      <c r="E68" s="1324"/>
      <c r="F68" s="1324"/>
      <c r="G68" s="1324"/>
      <c r="H68" s="1324"/>
      <c r="I68" s="1324"/>
      <c r="J68" s="1324"/>
      <c r="K68" s="1324"/>
      <c r="L68" s="872"/>
    </row>
    <row r="69" spans="1:12" ht="61.15" customHeight="1" thickBot="1">
      <c r="A69" s="1357"/>
      <c r="B69" s="1364" t="s">
        <v>2051</v>
      </c>
      <c r="C69" s="935" t="s">
        <v>2052</v>
      </c>
      <c r="D69" s="979" t="s">
        <v>1492</v>
      </c>
      <c r="E69" s="936">
        <v>16</v>
      </c>
      <c r="F69" s="937">
        <v>81</v>
      </c>
      <c r="G69" s="938">
        <v>0.125</v>
      </c>
      <c r="H69" s="939">
        <v>10</v>
      </c>
      <c r="I69" s="957">
        <v>120</v>
      </c>
      <c r="J69" s="941">
        <v>5.016</v>
      </c>
      <c r="K69" s="942">
        <f t="shared" ref="K69:K70" si="8">J69*$K$2*((100-$K$1)/100)</f>
        <v>275.88</v>
      </c>
      <c r="L69" s="943"/>
    </row>
    <row r="70" spans="1:12" ht="61.15" customHeight="1" thickBot="1">
      <c r="A70" s="1363"/>
      <c r="B70" s="1365"/>
      <c r="C70" s="950" t="s">
        <v>2053</v>
      </c>
      <c r="D70" s="980" t="s">
        <v>1494</v>
      </c>
      <c r="E70" s="952">
        <v>16</v>
      </c>
      <c r="F70" s="946">
        <v>99</v>
      </c>
      <c r="G70" s="921">
        <v>0.125</v>
      </c>
      <c r="H70" s="954">
        <v>10</v>
      </c>
      <c r="I70" s="961">
        <v>120</v>
      </c>
      <c r="J70" s="933">
        <v>6.9520000000000008</v>
      </c>
      <c r="K70" s="786">
        <f t="shared" si="8"/>
        <v>382.36000000000007</v>
      </c>
      <c r="L70" s="931"/>
    </row>
    <row r="71" spans="1:12" ht="27.95" customHeight="1" thickBot="1">
      <c r="A71" s="1338" t="s">
        <v>2054</v>
      </c>
      <c r="B71" s="1324"/>
      <c r="C71" s="1324"/>
      <c r="D71" s="1324"/>
      <c r="E71" s="1324"/>
      <c r="F71" s="1324"/>
      <c r="G71" s="1324"/>
      <c r="H71" s="1324"/>
      <c r="I71" s="1324"/>
      <c r="J71" s="1324"/>
      <c r="K71" s="1324"/>
      <c r="L71" s="872"/>
    </row>
    <row r="72" spans="1:12" ht="59.45" customHeight="1" thickBot="1">
      <c r="A72" s="1357"/>
      <c r="B72" s="1364" t="s">
        <v>2054</v>
      </c>
      <c r="C72" s="935" t="s">
        <v>2055</v>
      </c>
      <c r="D72" s="965" t="s">
        <v>1492</v>
      </c>
      <c r="E72" s="936">
        <v>16</v>
      </c>
      <c r="F72" s="957">
        <v>88</v>
      </c>
      <c r="G72" s="938">
        <v>0.125</v>
      </c>
      <c r="H72" s="939">
        <v>10</v>
      </c>
      <c r="I72" s="940">
        <v>120</v>
      </c>
      <c r="J72" s="941">
        <v>5.5440000000000005</v>
      </c>
      <c r="K72" s="942">
        <f>J72*$K$2*((100-$K$1)/100)</f>
        <v>304.92</v>
      </c>
      <c r="L72" s="943"/>
    </row>
    <row r="73" spans="1:12" ht="59.45" customHeight="1" thickBot="1">
      <c r="A73" s="1363"/>
      <c r="B73" s="1365"/>
      <c r="C73" s="950" t="s">
        <v>2056</v>
      </c>
      <c r="D73" s="968" t="s">
        <v>1494</v>
      </c>
      <c r="E73" s="952">
        <v>16</v>
      </c>
      <c r="F73" s="961">
        <v>108</v>
      </c>
      <c r="G73" s="921">
        <v>0.125</v>
      </c>
      <c r="H73" s="954">
        <v>10</v>
      </c>
      <c r="I73" s="955">
        <v>100</v>
      </c>
      <c r="J73" s="933">
        <v>7.48</v>
      </c>
      <c r="K73" s="786">
        <f t="shared" ref="K73" si="9">J73*$K$2*((100-$K$1)/100)</f>
        <v>411.40000000000003</v>
      </c>
      <c r="L73" s="931"/>
    </row>
    <row r="74" spans="1:12" ht="27.95" customHeight="1" thickBot="1">
      <c r="A74" s="1338" t="s">
        <v>2057</v>
      </c>
      <c r="B74" s="1324"/>
      <c r="C74" s="1324"/>
      <c r="D74" s="1324"/>
      <c r="E74" s="1324"/>
      <c r="F74" s="1324"/>
      <c r="G74" s="1324"/>
      <c r="H74" s="1324"/>
      <c r="I74" s="1324"/>
      <c r="J74" s="1324"/>
      <c r="K74" s="1324"/>
      <c r="L74" s="872"/>
    </row>
    <row r="75" spans="1:12" ht="49.15" customHeight="1" thickBot="1">
      <c r="A75" s="1357"/>
      <c r="B75" s="1364" t="s">
        <v>2057</v>
      </c>
      <c r="C75" s="934" t="s">
        <v>2058</v>
      </c>
      <c r="D75" s="979" t="s">
        <v>1454</v>
      </c>
      <c r="E75" s="936">
        <v>16</v>
      </c>
      <c r="F75" s="937">
        <v>90</v>
      </c>
      <c r="G75" s="938">
        <v>0.125</v>
      </c>
      <c r="H75" s="939">
        <v>10</v>
      </c>
      <c r="I75" s="940">
        <v>120</v>
      </c>
      <c r="J75" s="941">
        <v>5.2030000000000012</v>
      </c>
      <c r="K75" s="942">
        <f t="shared" ref="K75:K76" si="10">J75*$K$2*((100-$K$1)/100)</f>
        <v>286.16500000000008</v>
      </c>
      <c r="L75" s="943"/>
    </row>
    <row r="76" spans="1:12" ht="49.15" customHeight="1">
      <c r="A76" s="1357"/>
      <c r="B76" s="1364"/>
      <c r="C76" s="944" t="s">
        <v>2059</v>
      </c>
      <c r="D76" s="981" t="s">
        <v>1457</v>
      </c>
      <c r="E76" s="936">
        <v>16</v>
      </c>
      <c r="F76" s="959">
        <v>102</v>
      </c>
      <c r="G76" s="921">
        <v>0.125</v>
      </c>
      <c r="H76" s="939">
        <v>10</v>
      </c>
      <c r="I76" s="940">
        <v>80</v>
      </c>
      <c r="J76" s="922">
        <v>6.5670000000000002</v>
      </c>
      <c r="K76" s="728">
        <f t="shared" si="10"/>
        <v>361.185</v>
      </c>
      <c r="L76" s="927"/>
    </row>
    <row r="77" spans="1:12" ht="27.95" customHeight="1"/>
    <row r="78" spans="1:12" ht="27.95" customHeight="1"/>
    <row r="79" spans="1:12" ht="27.95" customHeight="1"/>
    <row r="80" spans="1:12" ht="27.95" customHeight="1"/>
    <row r="81" ht="27.95" customHeight="1"/>
    <row r="82" ht="27.95" customHeight="1"/>
    <row r="83" ht="27.95" customHeight="1"/>
    <row r="84" ht="27.95" customHeight="1"/>
    <row r="85" ht="27.95" customHeight="1"/>
    <row r="86" ht="27.95" customHeight="1"/>
    <row r="87" ht="27.95" customHeight="1"/>
  </sheetData>
  <mergeCells count="58">
    <mergeCell ref="A75:A76"/>
    <mergeCell ref="B75:B76"/>
    <mergeCell ref="A69:A70"/>
    <mergeCell ref="B69:B70"/>
    <mergeCell ref="A71:K71"/>
    <mergeCell ref="A72:A73"/>
    <mergeCell ref="B72:B73"/>
    <mergeCell ref="A74:K74"/>
    <mergeCell ref="A68:K68"/>
    <mergeCell ref="A39:A43"/>
    <mergeCell ref="B39:B43"/>
    <mergeCell ref="A44:K44"/>
    <mergeCell ref="A45:A49"/>
    <mergeCell ref="B45:B49"/>
    <mergeCell ref="A50:K50"/>
    <mergeCell ref="A51:A54"/>
    <mergeCell ref="B51:B54"/>
    <mergeCell ref="A55:K55"/>
    <mergeCell ref="A56:A67"/>
    <mergeCell ref="B56:B67"/>
    <mergeCell ref="A38:K38"/>
    <mergeCell ref="A15:A18"/>
    <mergeCell ref="B15:B18"/>
    <mergeCell ref="A19:K19"/>
    <mergeCell ref="A20:A25"/>
    <mergeCell ref="B20:B25"/>
    <mergeCell ref="A26:K26"/>
    <mergeCell ref="A27:A32"/>
    <mergeCell ref="B27:B32"/>
    <mergeCell ref="A33:K33"/>
    <mergeCell ref="A34:A37"/>
    <mergeCell ref="B34:B37"/>
    <mergeCell ref="L6:L7"/>
    <mergeCell ref="A8:K8"/>
    <mergeCell ref="A9:K9"/>
    <mergeCell ref="A10:A13"/>
    <mergeCell ref="B10:B13"/>
    <mergeCell ref="A14:K14"/>
    <mergeCell ref="K5:L5"/>
    <mergeCell ref="A6:A7"/>
    <mergeCell ref="B6:B7"/>
    <mergeCell ref="C6:C7"/>
    <mergeCell ref="D6:D7"/>
    <mergeCell ref="E6:E7"/>
    <mergeCell ref="F6:F7"/>
    <mergeCell ref="H6:I6"/>
    <mergeCell ref="J6:J7"/>
    <mergeCell ref="K6:K7"/>
    <mergeCell ref="A1:A5"/>
    <mergeCell ref="B1:E5"/>
    <mergeCell ref="F1:J1"/>
    <mergeCell ref="K1:L1"/>
    <mergeCell ref="F2:J2"/>
    <mergeCell ref="F3:J3"/>
    <mergeCell ref="K3:L3"/>
    <mergeCell ref="F4:J4"/>
    <mergeCell ref="K4:L4"/>
    <mergeCell ref="F5:J5"/>
  </mergeCells>
  <pageMargins left="1.1023622047244095" right="0.70866141732283472" top="0.23622047244094491" bottom="0.27559055118110237" header="0.19685039370078741" footer="0.31496062992125984"/>
  <pageSetup paperSize="9" scale="44" orientation="portrait" r:id="rId1"/>
  <rowBreaks count="1" manualBreakCount="1">
    <brk id="3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254"/>
  <sheetViews>
    <sheetView zoomScale="80" zoomScaleNormal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C13" sqref="C13"/>
    </sheetView>
  </sheetViews>
  <sheetFormatPr defaultRowHeight="15"/>
  <cols>
    <col min="1" max="1" width="27.28515625" customWidth="1"/>
    <col min="2" max="2" width="32" customWidth="1"/>
    <col min="3" max="3" width="14.7109375" style="129" customWidth="1"/>
    <col min="4" max="4" width="13.28515625" style="258" customWidth="1"/>
    <col min="6" max="6" width="11.28515625" customWidth="1"/>
    <col min="7" max="7" width="12.7109375" hidden="1" customWidth="1"/>
    <col min="10" max="10" width="9.7109375" customWidth="1"/>
    <col min="11" max="11" width="15.42578125" customWidth="1"/>
    <col min="12" max="12" width="14.85546875" customWidth="1"/>
    <col min="13" max="16" width="15.42578125" hidden="1" customWidth="1"/>
    <col min="17" max="17" width="3.28515625" customWidth="1"/>
    <col min="18" max="18" width="16.28515625" customWidth="1"/>
    <col min="19" max="19" width="20.5703125" customWidth="1"/>
    <col min="21" max="21" width="12.140625" style="619" customWidth="1"/>
  </cols>
  <sheetData>
    <row r="1" spans="1:21" ht="23.85" customHeight="1">
      <c r="A1" s="1212"/>
      <c r="B1" s="1203" t="s">
        <v>2094</v>
      </c>
      <c r="C1" s="1204"/>
      <c r="D1" s="1204"/>
      <c r="E1" s="1205"/>
      <c r="F1" s="1221" t="s">
        <v>178</v>
      </c>
      <c r="G1" s="1221"/>
      <c r="H1" s="1221"/>
      <c r="I1" s="1222"/>
      <c r="J1" s="1223"/>
      <c r="K1" s="1195">
        <f>'Запорная арматура'!K1:L1</f>
        <v>0</v>
      </c>
      <c r="L1" s="1196"/>
      <c r="M1" s="406"/>
      <c r="N1" s="406"/>
      <c r="O1" s="406"/>
      <c r="P1" s="406"/>
    </row>
    <row r="2" spans="1:21" ht="21.6" customHeight="1">
      <c r="A2" s="1213"/>
      <c r="B2" s="1206"/>
      <c r="C2" s="1207"/>
      <c r="D2" s="1207"/>
      <c r="E2" s="1208"/>
      <c r="F2" s="1224" t="s">
        <v>281</v>
      </c>
      <c r="G2" s="1224"/>
      <c r="H2" s="1224"/>
      <c r="I2" s="1225"/>
      <c r="J2" s="1226"/>
      <c r="K2" s="87">
        <f>'Запорная арматура'!K2</f>
        <v>55</v>
      </c>
      <c r="L2" s="88">
        <f>'Запорная арматура'!L2</f>
        <v>60</v>
      </c>
      <c r="M2" s="407"/>
      <c r="N2" s="407"/>
      <c r="O2" s="407"/>
      <c r="P2" s="407"/>
    </row>
    <row r="3" spans="1:21" ht="21.6" customHeight="1">
      <c r="A3" s="1213"/>
      <c r="B3" s="1206"/>
      <c r="C3" s="1207"/>
      <c r="D3" s="1207"/>
      <c r="E3" s="1208"/>
      <c r="F3" s="1224" t="s">
        <v>52</v>
      </c>
      <c r="G3" s="1224"/>
      <c r="H3" s="1224"/>
      <c r="I3" s="1225"/>
      <c r="J3" s="1226"/>
      <c r="K3" s="1197">
        <f>'Запорная арматура'!K3:L3</f>
        <v>0</v>
      </c>
      <c r="L3" s="1198"/>
      <c r="M3" s="408"/>
      <c r="N3" s="408"/>
      <c r="O3" s="408"/>
      <c r="P3" s="408"/>
    </row>
    <row r="4" spans="1:21" ht="21.95" customHeight="1">
      <c r="A4" s="1213"/>
      <c r="B4" s="1206"/>
      <c r="C4" s="1207"/>
      <c r="D4" s="1207"/>
      <c r="E4" s="1208"/>
      <c r="F4" s="1224" t="s">
        <v>174</v>
      </c>
      <c r="G4" s="1224"/>
      <c r="H4" s="1224"/>
      <c r="I4" s="1225"/>
      <c r="J4" s="1226"/>
      <c r="K4" s="1199">
        <f>'Запорная арматура'!K4:L4</f>
        <v>0</v>
      </c>
      <c r="L4" s="1200"/>
      <c r="M4" s="406"/>
      <c r="N4" s="406"/>
      <c r="O4" s="406"/>
      <c r="P4" s="406"/>
    </row>
    <row r="5" spans="1:21" ht="21" customHeight="1" thickBot="1">
      <c r="A5" s="1214"/>
      <c r="B5" s="1209"/>
      <c r="C5" s="1210"/>
      <c r="D5" s="1210"/>
      <c r="E5" s="1211"/>
      <c r="F5" s="1227" t="s">
        <v>175</v>
      </c>
      <c r="G5" s="1227"/>
      <c r="H5" s="1227"/>
      <c r="I5" s="1228"/>
      <c r="J5" s="1229"/>
      <c r="K5" s="1333">
        <f>'Запорная арматура'!K5:L5</f>
        <v>0</v>
      </c>
      <c r="L5" s="1202"/>
      <c r="M5" s="1386" t="s">
        <v>1280</v>
      </c>
      <c r="N5" s="1387"/>
      <c r="O5" s="1387"/>
      <c r="P5" s="1387"/>
    </row>
    <row r="6" spans="1:21" ht="24" thickBot="1">
      <c r="A6" s="1215" t="s">
        <v>0</v>
      </c>
      <c r="B6" s="1215" t="s">
        <v>60</v>
      </c>
      <c r="C6" s="1378" t="s">
        <v>61</v>
      </c>
      <c r="D6" s="1215" t="s">
        <v>1</v>
      </c>
      <c r="E6" s="1219" t="s">
        <v>162</v>
      </c>
      <c r="F6" s="1183" t="s">
        <v>170</v>
      </c>
      <c r="G6" s="1367" t="s">
        <v>1408</v>
      </c>
      <c r="H6" s="1185" t="s">
        <v>632</v>
      </c>
      <c r="I6" s="1393"/>
      <c r="J6" s="1181" t="s">
        <v>1283</v>
      </c>
      <c r="K6" s="1193" t="s">
        <v>171</v>
      </c>
      <c r="L6" s="1389" t="s">
        <v>51</v>
      </c>
      <c r="M6" s="410">
        <v>16</v>
      </c>
      <c r="N6" s="409">
        <v>20</v>
      </c>
      <c r="O6" s="409">
        <v>25</v>
      </c>
      <c r="P6" s="409">
        <v>32</v>
      </c>
      <c r="R6" s="1391" t="s">
        <v>1280</v>
      </c>
    </row>
    <row r="7" spans="1:21" ht="24" thickBot="1">
      <c r="A7" s="1216"/>
      <c r="B7" s="1216"/>
      <c r="C7" s="1379"/>
      <c r="D7" s="1216"/>
      <c r="E7" s="1220"/>
      <c r="F7" s="1184"/>
      <c r="G7" s="1368"/>
      <c r="H7" s="557" t="s">
        <v>633</v>
      </c>
      <c r="I7" s="558" t="s">
        <v>634</v>
      </c>
      <c r="J7" s="1182"/>
      <c r="K7" s="1194"/>
      <c r="L7" s="1390"/>
      <c r="M7" s="283">
        <f>SUMPRODUCT(L9:L130,M9:M130)</f>
        <v>0</v>
      </c>
      <c r="N7" s="405">
        <f>SUMPRODUCT(L9:L130,N9:N130)</f>
        <v>0</v>
      </c>
      <c r="O7" s="405">
        <f>SUMPRODUCT(L9:L130,O9:O130)</f>
        <v>0</v>
      </c>
      <c r="P7" s="405">
        <f>SUMPRODUCT(L9:L130,P9:P130)</f>
        <v>0</v>
      </c>
      <c r="R7" s="1392"/>
    </row>
    <row r="8" spans="1:21" ht="24" thickBot="1">
      <c r="A8" s="1079" t="s">
        <v>840</v>
      </c>
      <c r="B8" s="1080"/>
      <c r="C8" s="1080"/>
      <c r="D8" s="1080"/>
      <c r="E8" s="1080"/>
      <c r="F8" s="1080"/>
      <c r="G8" s="1080"/>
      <c r="H8" s="1080"/>
      <c r="I8" s="1080"/>
      <c r="J8" s="1080"/>
      <c r="K8" s="1377"/>
      <c r="L8" s="411"/>
      <c r="M8" s="239"/>
      <c r="N8" s="239"/>
      <c r="O8" s="239"/>
      <c r="P8" s="239"/>
    </row>
    <row r="9" spans="1:21" ht="29.1" customHeight="1">
      <c r="A9" s="1190"/>
      <c r="B9" s="1380" t="s">
        <v>817</v>
      </c>
      <c r="C9" s="559" t="s">
        <v>1219</v>
      </c>
      <c r="D9" s="821">
        <v>16</v>
      </c>
      <c r="E9" s="233" t="s">
        <v>1455</v>
      </c>
      <c r="F9" s="822">
        <v>26</v>
      </c>
      <c r="G9" s="84">
        <v>1.9000000000000001E-5</v>
      </c>
      <c r="H9" s="169">
        <v>50</v>
      </c>
      <c r="I9" s="281">
        <v>700</v>
      </c>
      <c r="J9" s="61">
        <v>1.1110000000000002</v>
      </c>
      <c r="K9" s="68">
        <f>J9*$K$2*((100-$K$1)/100)</f>
        <v>61.105000000000011</v>
      </c>
      <c r="L9" s="823"/>
      <c r="M9" s="284"/>
      <c r="N9" s="284"/>
      <c r="O9" s="284"/>
      <c r="P9" s="284"/>
      <c r="R9" s="264">
        <f>M7</f>
        <v>0</v>
      </c>
      <c r="S9" s="1388" t="s">
        <v>1281</v>
      </c>
    </row>
    <row r="10" spans="1:21" s="497" customFormat="1" ht="29.1" customHeight="1">
      <c r="A10" s="1339"/>
      <c r="B10" s="1381"/>
      <c r="C10" s="562" t="s">
        <v>1398</v>
      </c>
      <c r="D10" s="733">
        <v>16</v>
      </c>
      <c r="E10" s="113" t="s">
        <v>1455</v>
      </c>
      <c r="F10" s="735">
        <v>26</v>
      </c>
      <c r="G10" s="731">
        <v>1.9000000000000001E-5</v>
      </c>
      <c r="H10" s="174">
        <v>20</v>
      </c>
      <c r="I10" s="211">
        <v>200</v>
      </c>
      <c r="J10" s="260">
        <v>0.92</v>
      </c>
      <c r="K10" s="69">
        <f>J10*$K$2*((100-$K$1)/100)</f>
        <v>50.6</v>
      </c>
      <c r="L10" s="820"/>
      <c r="M10" s="287"/>
      <c r="N10" s="287"/>
      <c r="O10" s="287"/>
      <c r="P10" s="287"/>
      <c r="R10" s="267"/>
      <c r="S10" s="1388"/>
      <c r="U10" s="619"/>
    </row>
    <row r="11" spans="1:21" ht="29.1" customHeight="1">
      <c r="A11" s="1191"/>
      <c r="B11" s="1381"/>
      <c r="C11" s="732" t="s">
        <v>1399</v>
      </c>
      <c r="D11" s="733">
        <v>20</v>
      </c>
      <c r="E11" s="735" t="s">
        <v>1455</v>
      </c>
      <c r="F11" s="735">
        <v>29</v>
      </c>
      <c r="G11" s="731">
        <v>2.6999999999999999E-5</v>
      </c>
      <c r="H11" s="697">
        <v>50</v>
      </c>
      <c r="I11" s="749">
        <v>500</v>
      </c>
      <c r="J11" s="824">
        <v>1.2100000000000002</v>
      </c>
      <c r="K11" s="69">
        <f t="shared" ref="K11:K15" si="0">J11*$K$2*((100-$K$1)/100)</f>
        <v>66.550000000000011</v>
      </c>
      <c r="L11" s="825"/>
      <c r="M11" s="285"/>
      <c r="N11" s="285"/>
      <c r="O11" s="285"/>
      <c r="P11" s="285"/>
      <c r="R11" s="265">
        <f>N7</f>
        <v>0</v>
      </c>
      <c r="S11" s="1388"/>
    </row>
    <row r="12" spans="1:21" s="497" customFormat="1" ht="29.1" customHeight="1">
      <c r="A12" s="1191"/>
      <c r="B12" s="1381"/>
      <c r="C12" s="732" t="s">
        <v>1400</v>
      </c>
      <c r="D12" s="733">
        <v>20</v>
      </c>
      <c r="E12" s="735" t="s">
        <v>1455</v>
      </c>
      <c r="F12" s="735">
        <v>29</v>
      </c>
      <c r="G12" s="731">
        <v>2.6999999999999999E-5</v>
      </c>
      <c r="H12" s="697">
        <v>20</v>
      </c>
      <c r="I12" s="749">
        <v>160</v>
      </c>
      <c r="J12" s="824">
        <v>0.96</v>
      </c>
      <c r="K12" s="69">
        <f t="shared" si="0"/>
        <v>52.8</v>
      </c>
      <c r="L12" s="825"/>
      <c r="M12" s="285"/>
      <c r="N12" s="285"/>
      <c r="O12" s="285"/>
      <c r="P12" s="285"/>
      <c r="R12" s="265"/>
      <c r="S12" s="1388"/>
      <c r="U12" s="619"/>
    </row>
    <row r="13" spans="1:21" ht="29.1" customHeight="1">
      <c r="A13" s="1191"/>
      <c r="B13" s="1381"/>
      <c r="C13" s="732" t="s">
        <v>1401</v>
      </c>
      <c r="D13" s="733">
        <v>25</v>
      </c>
      <c r="E13" s="735" t="s">
        <v>1455</v>
      </c>
      <c r="F13" s="735">
        <v>46</v>
      </c>
      <c r="G13" s="731">
        <v>4.5000000000000003E-5</v>
      </c>
      <c r="H13" s="697">
        <v>25</v>
      </c>
      <c r="I13" s="749">
        <v>300</v>
      </c>
      <c r="J13" s="824">
        <v>1.881</v>
      </c>
      <c r="K13" s="69">
        <f t="shared" si="0"/>
        <v>103.455</v>
      </c>
      <c r="L13" s="825"/>
      <c r="M13" s="285"/>
      <c r="N13" s="285"/>
      <c r="O13" s="285"/>
      <c r="P13" s="285"/>
      <c r="R13" s="265">
        <f>O7</f>
        <v>0</v>
      </c>
      <c r="S13" s="1388"/>
    </row>
    <row r="14" spans="1:21" s="497" customFormat="1" ht="29.1" customHeight="1">
      <c r="A14" s="1321"/>
      <c r="B14" s="1381"/>
      <c r="C14" s="815" t="s">
        <v>1402</v>
      </c>
      <c r="D14" s="733">
        <v>25</v>
      </c>
      <c r="E14" s="792" t="s">
        <v>1455</v>
      </c>
      <c r="F14" s="735">
        <v>46</v>
      </c>
      <c r="G14" s="731">
        <v>4.5000000000000003E-5</v>
      </c>
      <c r="H14" s="793">
        <v>20</v>
      </c>
      <c r="I14" s="816">
        <v>100</v>
      </c>
      <c r="J14" s="817">
        <v>1.54</v>
      </c>
      <c r="K14" s="69">
        <f t="shared" si="0"/>
        <v>84.7</v>
      </c>
      <c r="L14" s="818"/>
      <c r="M14" s="295"/>
      <c r="N14" s="295"/>
      <c r="O14" s="295"/>
      <c r="P14" s="295"/>
      <c r="R14" s="294"/>
      <c r="S14" s="1388"/>
      <c r="U14" s="619"/>
    </row>
    <row r="15" spans="1:21" s="497" customFormat="1" ht="29.1" customHeight="1" thickBot="1">
      <c r="A15" s="1192"/>
      <c r="B15" s="1382"/>
      <c r="C15" s="560" t="s">
        <v>1880</v>
      </c>
      <c r="D15" s="262">
        <v>32</v>
      </c>
      <c r="E15" s="235" t="s">
        <v>1455</v>
      </c>
      <c r="F15" s="235">
        <v>91</v>
      </c>
      <c r="G15" s="83"/>
      <c r="H15" s="171">
        <v>20</v>
      </c>
      <c r="I15" s="826" t="s">
        <v>677</v>
      </c>
      <c r="J15" s="827">
        <v>3.883</v>
      </c>
      <c r="K15" s="70">
        <f t="shared" si="0"/>
        <v>213.565</v>
      </c>
      <c r="L15" s="266"/>
      <c r="M15" s="295"/>
      <c r="N15" s="295"/>
      <c r="O15" s="295"/>
      <c r="P15" s="295"/>
      <c r="R15" s="818"/>
      <c r="S15" s="1388"/>
      <c r="U15" s="619"/>
    </row>
    <row r="16" spans="1:21" s="497" customFormat="1" ht="29.1" customHeight="1">
      <c r="A16" s="1339"/>
      <c r="B16" s="1376" t="s">
        <v>818</v>
      </c>
      <c r="C16" s="819" t="s">
        <v>966</v>
      </c>
      <c r="D16" s="378" t="s">
        <v>1454</v>
      </c>
      <c r="E16" s="379" t="s">
        <v>1455</v>
      </c>
      <c r="F16" s="379">
        <v>56</v>
      </c>
      <c r="G16" s="85">
        <v>3.4E-5</v>
      </c>
      <c r="H16" s="174">
        <v>10</v>
      </c>
      <c r="I16" s="394">
        <v>400</v>
      </c>
      <c r="J16" s="260">
        <v>2.9920000000000004</v>
      </c>
      <c r="K16" s="114">
        <f t="shared" ref="K16:K31" si="1">J16*$K$2*((100-$K$1)/100)</f>
        <v>164.56000000000003</v>
      </c>
      <c r="L16" s="820"/>
      <c r="M16" s="287"/>
      <c r="N16" s="287"/>
      <c r="O16" s="287"/>
      <c r="P16" s="287"/>
      <c r="U16" s="619"/>
    </row>
    <row r="17" spans="1:21" s="497" customFormat="1" ht="29.1" customHeight="1">
      <c r="A17" s="1339"/>
      <c r="B17" s="1376"/>
      <c r="C17" s="564" t="s">
        <v>1268</v>
      </c>
      <c r="D17" s="257" t="s">
        <v>1454</v>
      </c>
      <c r="E17" s="379" t="s">
        <v>1455</v>
      </c>
      <c r="F17" s="379">
        <v>48.5</v>
      </c>
      <c r="G17" s="82"/>
      <c r="H17" s="174">
        <v>10</v>
      </c>
      <c r="I17" s="394">
        <v>450</v>
      </c>
      <c r="J17" s="260">
        <v>2.6179999999999999</v>
      </c>
      <c r="K17" s="114">
        <f t="shared" si="1"/>
        <v>143.98999999999998</v>
      </c>
      <c r="L17" s="267"/>
      <c r="M17" s="287"/>
      <c r="N17" s="287"/>
      <c r="O17" s="287"/>
      <c r="P17" s="287"/>
      <c r="U17" s="619"/>
    </row>
    <row r="18" spans="1:21" s="497" customFormat="1" ht="29.1" customHeight="1">
      <c r="A18" s="1339"/>
      <c r="B18" s="1376"/>
      <c r="C18" s="564" t="s">
        <v>819</v>
      </c>
      <c r="D18" s="257" t="s">
        <v>1456</v>
      </c>
      <c r="E18" s="379" t="s">
        <v>1455</v>
      </c>
      <c r="F18" s="379">
        <v>70.5</v>
      </c>
      <c r="G18" s="82">
        <v>6.2000000000000003E-5</v>
      </c>
      <c r="H18" s="174">
        <v>10</v>
      </c>
      <c r="I18" s="394">
        <v>150</v>
      </c>
      <c r="J18" s="260">
        <v>2.8600000000000003</v>
      </c>
      <c r="K18" s="114">
        <f t="shared" si="1"/>
        <v>157.30000000000001</v>
      </c>
      <c r="L18" s="267"/>
      <c r="M18" s="287"/>
      <c r="N18" s="287"/>
      <c r="O18" s="287"/>
      <c r="P18" s="287"/>
      <c r="U18" s="619"/>
    </row>
    <row r="19" spans="1:21" s="497" customFormat="1" ht="29.1" customHeight="1">
      <c r="A19" s="1339"/>
      <c r="B19" s="1376"/>
      <c r="C19" s="564" t="s">
        <v>1403</v>
      </c>
      <c r="D19" s="257" t="s">
        <v>1456</v>
      </c>
      <c r="E19" s="379" t="s">
        <v>1455</v>
      </c>
      <c r="F19" s="379">
        <v>57.5</v>
      </c>
      <c r="G19" s="82">
        <v>4.5000000000000003E-5</v>
      </c>
      <c r="H19" s="174">
        <v>10</v>
      </c>
      <c r="I19" s="394">
        <v>350</v>
      </c>
      <c r="J19" s="260">
        <v>3.8280000000000003</v>
      </c>
      <c r="K19" s="114">
        <f t="shared" si="1"/>
        <v>210.54000000000002</v>
      </c>
      <c r="L19" s="267"/>
      <c r="M19" s="287"/>
      <c r="N19" s="287"/>
      <c r="O19" s="287"/>
      <c r="P19" s="287"/>
      <c r="U19" s="619"/>
    </row>
    <row r="20" spans="1:21" s="497" customFormat="1" ht="29.1" customHeight="1">
      <c r="A20" s="1339"/>
      <c r="B20" s="1376"/>
      <c r="C20" s="564" t="s">
        <v>1404</v>
      </c>
      <c r="D20" s="257" t="s">
        <v>1457</v>
      </c>
      <c r="E20" s="379" t="s">
        <v>1455</v>
      </c>
      <c r="F20" s="379">
        <v>77</v>
      </c>
      <c r="G20" s="82">
        <v>3.8999999999999999E-5</v>
      </c>
      <c r="H20" s="174">
        <v>10</v>
      </c>
      <c r="I20" s="394">
        <v>300</v>
      </c>
      <c r="J20" s="260">
        <v>3.9050000000000002</v>
      </c>
      <c r="K20" s="114">
        <f t="shared" si="1"/>
        <v>214.77500000000001</v>
      </c>
      <c r="L20" s="267"/>
      <c r="M20" s="287"/>
      <c r="N20" s="287"/>
      <c r="O20" s="287"/>
      <c r="P20" s="287"/>
      <c r="U20" s="619"/>
    </row>
    <row r="21" spans="1:21" s="497" customFormat="1" ht="29.1" customHeight="1">
      <c r="A21" s="1339"/>
      <c r="B21" s="1376"/>
      <c r="C21" s="564" t="s">
        <v>1405</v>
      </c>
      <c r="D21" s="257" t="s">
        <v>1457</v>
      </c>
      <c r="E21" s="379" t="s">
        <v>1455</v>
      </c>
      <c r="F21" s="379">
        <v>58</v>
      </c>
      <c r="G21" s="82"/>
      <c r="H21" s="174">
        <v>10</v>
      </c>
      <c r="I21" s="394">
        <v>350</v>
      </c>
      <c r="J21" s="260">
        <v>3.3330000000000002</v>
      </c>
      <c r="K21" s="114">
        <f t="shared" si="1"/>
        <v>183.315</v>
      </c>
      <c r="L21" s="267"/>
      <c r="M21" s="287"/>
      <c r="N21" s="287"/>
      <c r="O21" s="287"/>
      <c r="P21" s="287"/>
      <c r="U21" s="619"/>
    </row>
    <row r="22" spans="1:21" s="497" customFormat="1" ht="29.1" customHeight="1">
      <c r="A22" s="1339"/>
      <c r="B22" s="1376"/>
      <c r="C22" s="564" t="s">
        <v>1269</v>
      </c>
      <c r="D22" s="257" t="s">
        <v>1458</v>
      </c>
      <c r="E22" s="379" t="s">
        <v>1455</v>
      </c>
      <c r="F22" s="379">
        <v>67</v>
      </c>
      <c r="G22" s="82">
        <v>4.5000000000000003E-5</v>
      </c>
      <c r="H22" s="174">
        <v>10</v>
      </c>
      <c r="I22" s="394">
        <v>300</v>
      </c>
      <c r="J22" s="260">
        <v>4.1470000000000002</v>
      </c>
      <c r="K22" s="114">
        <f t="shared" si="1"/>
        <v>228.08500000000001</v>
      </c>
      <c r="L22" s="267"/>
      <c r="M22" s="287"/>
      <c r="N22" s="287"/>
      <c r="O22" s="287"/>
      <c r="P22" s="287"/>
      <c r="U22" s="619"/>
    </row>
    <row r="23" spans="1:21" s="497" customFormat="1" ht="29.1" customHeight="1">
      <c r="A23" s="1339"/>
      <c r="B23" s="1376"/>
      <c r="C23" s="564" t="s">
        <v>1406</v>
      </c>
      <c r="D23" s="257" t="s">
        <v>1461</v>
      </c>
      <c r="E23" s="379" t="s">
        <v>1455</v>
      </c>
      <c r="F23" s="379">
        <v>120</v>
      </c>
      <c r="G23" s="82">
        <v>1.13E-4</v>
      </c>
      <c r="H23" s="174">
        <v>10</v>
      </c>
      <c r="I23" s="394">
        <v>120</v>
      </c>
      <c r="J23" s="260">
        <v>7.9200000000000008</v>
      </c>
      <c r="K23" s="114">
        <f t="shared" si="1"/>
        <v>435.6</v>
      </c>
      <c r="L23" s="267"/>
      <c r="M23" s="287"/>
      <c r="N23" s="287"/>
      <c r="O23" s="287"/>
      <c r="P23" s="287"/>
      <c r="U23" s="619"/>
    </row>
    <row r="24" spans="1:21" s="497" customFormat="1" ht="29.1" customHeight="1">
      <c r="A24" s="1339"/>
      <c r="B24" s="1376"/>
      <c r="C24" s="564" t="s">
        <v>886</v>
      </c>
      <c r="D24" s="257" t="s">
        <v>1459</v>
      </c>
      <c r="E24" s="379" t="s">
        <v>1455</v>
      </c>
      <c r="F24" s="379">
        <v>76</v>
      </c>
      <c r="G24" s="82">
        <v>5.3999999999999998E-5</v>
      </c>
      <c r="H24" s="174">
        <v>10</v>
      </c>
      <c r="I24" s="394">
        <v>250</v>
      </c>
      <c r="J24" s="260">
        <v>4.95</v>
      </c>
      <c r="K24" s="114">
        <f t="shared" si="1"/>
        <v>272.25</v>
      </c>
      <c r="L24" s="267"/>
      <c r="M24" s="287"/>
      <c r="N24" s="287"/>
      <c r="O24" s="287"/>
      <c r="P24" s="287"/>
      <c r="U24" s="619"/>
    </row>
    <row r="25" spans="1:21" s="497" customFormat="1" ht="29.1" customHeight="1">
      <c r="A25" s="1339"/>
      <c r="B25" s="1376"/>
      <c r="C25" s="564" t="s">
        <v>915</v>
      </c>
      <c r="D25" s="257" t="s">
        <v>1460</v>
      </c>
      <c r="E25" s="379" t="s">
        <v>1455</v>
      </c>
      <c r="F25" s="379">
        <v>85</v>
      </c>
      <c r="G25" s="82">
        <v>6.7999999999999999E-5</v>
      </c>
      <c r="H25" s="174">
        <v>10</v>
      </c>
      <c r="I25" s="394">
        <v>200</v>
      </c>
      <c r="J25" s="260">
        <v>5.2140000000000004</v>
      </c>
      <c r="K25" s="114">
        <f t="shared" si="1"/>
        <v>286.77000000000004</v>
      </c>
      <c r="L25" s="267"/>
      <c r="M25" s="287"/>
      <c r="N25" s="287"/>
      <c r="O25" s="287"/>
      <c r="P25" s="287"/>
      <c r="U25" s="619"/>
    </row>
    <row r="26" spans="1:21" s="497" customFormat="1" ht="29.1" customHeight="1">
      <c r="A26" s="1339"/>
      <c r="B26" s="1376"/>
      <c r="C26" s="564" t="s">
        <v>1407</v>
      </c>
      <c r="D26" s="257" t="s">
        <v>1463</v>
      </c>
      <c r="E26" s="379" t="s">
        <v>1455</v>
      </c>
      <c r="F26" s="379">
        <v>155</v>
      </c>
      <c r="G26" s="82">
        <v>1.35E-4</v>
      </c>
      <c r="H26" s="174">
        <v>10</v>
      </c>
      <c r="I26" s="394">
        <v>100</v>
      </c>
      <c r="J26" s="260">
        <v>9.8450000000000006</v>
      </c>
      <c r="K26" s="114">
        <f t="shared" si="1"/>
        <v>541.47500000000002</v>
      </c>
      <c r="L26" s="267"/>
      <c r="M26" s="287"/>
      <c r="N26" s="287"/>
      <c r="O26" s="287"/>
      <c r="P26" s="287"/>
      <c r="U26" s="619"/>
    </row>
    <row r="27" spans="1:21" s="497" customFormat="1" ht="29.1" customHeight="1" thickBot="1">
      <c r="A27" s="1327"/>
      <c r="B27" s="1376"/>
      <c r="C27" s="620" t="s">
        <v>885</v>
      </c>
      <c r="D27" s="292" t="s">
        <v>1462</v>
      </c>
      <c r="E27" s="389" t="s">
        <v>1455</v>
      </c>
      <c r="F27" s="389">
        <v>120</v>
      </c>
      <c r="G27" s="111">
        <v>1.0399999999999999E-4</v>
      </c>
      <c r="H27" s="621">
        <v>10</v>
      </c>
      <c r="I27" s="622">
        <v>130</v>
      </c>
      <c r="J27" s="623">
        <v>9.0750000000000011</v>
      </c>
      <c r="K27" s="488">
        <f t="shared" si="1"/>
        <v>499.12500000000006</v>
      </c>
      <c r="L27" s="624"/>
      <c r="M27" s="287"/>
      <c r="N27" s="287"/>
      <c r="O27" s="287"/>
      <c r="P27" s="287"/>
      <c r="U27" s="619"/>
    </row>
    <row r="28" spans="1:21" ht="29.1" customHeight="1">
      <c r="A28" s="1123"/>
      <c r="B28" s="1383" t="s">
        <v>820</v>
      </c>
      <c r="C28" s="625" t="s">
        <v>1271</v>
      </c>
      <c r="D28" s="261" t="s">
        <v>1454</v>
      </c>
      <c r="E28" s="233" t="s">
        <v>1455</v>
      </c>
      <c r="F28" s="233">
        <v>65</v>
      </c>
      <c r="G28" s="84">
        <v>3.8999999999999999E-5</v>
      </c>
      <c r="H28" s="169">
        <v>10</v>
      </c>
      <c r="I28" s="281">
        <v>350</v>
      </c>
      <c r="J28" s="386">
        <v>3.4320000000000004</v>
      </c>
      <c r="K28" s="583">
        <f t="shared" si="1"/>
        <v>188.76000000000002</v>
      </c>
      <c r="L28" s="264"/>
      <c r="M28" s="284">
        <v>1</v>
      </c>
      <c r="N28" s="284"/>
      <c r="O28" s="284"/>
      <c r="P28" s="284"/>
      <c r="S28" s="497"/>
    </row>
    <row r="29" spans="1:21" ht="29.1" customHeight="1">
      <c r="A29" s="1124"/>
      <c r="B29" s="1384"/>
      <c r="C29" s="752" t="s">
        <v>1270</v>
      </c>
      <c r="D29" s="733" t="s">
        <v>1454</v>
      </c>
      <c r="E29" s="734" t="s">
        <v>1455</v>
      </c>
      <c r="F29" s="734">
        <v>50</v>
      </c>
      <c r="G29" s="731"/>
      <c r="H29" s="697">
        <v>10</v>
      </c>
      <c r="I29" s="758">
        <v>400</v>
      </c>
      <c r="J29" s="750">
        <v>2.7829999999999999</v>
      </c>
      <c r="K29" s="751">
        <f t="shared" si="1"/>
        <v>153.065</v>
      </c>
      <c r="L29" s="265"/>
      <c r="M29" s="287">
        <v>1</v>
      </c>
      <c r="N29" s="287"/>
      <c r="O29" s="287"/>
      <c r="P29" s="287"/>
      <c r="S29" s="497"/>
    </row>
    <row r="30" spans="1:21" ht="29.1" customHeight="1">
      <c r="A30" s="1124"/>
      <c r="B30" s="1384"/>
      <c r="C30" s="748" t="s">
        <v>887</v>
      </c>
      <c r="D30" s="733" t="s">
        <v>1456</v>
      </c>
      <c r="E30" s="735" t="s">
        <v>1455</v>
      </c>
      <c r="F30" s="735">
        <v>64</v>
      </c>
      <c r="G30" s="731">
        <v>6.7999999999999999E-5</v>
      </c>
      <c r="H30" s="697">
        <v>10</v>
      </c>
      <c r="I30" s="749">
        <v>200</v>
      </c>
      <c r="J30" s="750">
        <v>4.5650000000000004</v>
      </c>
      <c r="K30" s="751">
        <f t="shared" si="1"/>
        <v>251.07500000000002</v>
      </c>
      <c r="L30" s="267"/>
      <c r="M30" s="287">
        <v>1</v>
      </c>
      <c r="N30" s="287"/>
      <c r="O30" s="287"/>
      <c r="P30" s="287"/>
      <c r="S30" s="497"/>
    </row>
    <row r="31" spans="1:21" ht="29.1" customHeight="1">
      <c r="A31" s="1124"/>
      <c r="B31" s="1384"/>
      <c r="C31" s="748" t="s">
        <v>1273</v>
      </c>
      <c r="D31" s="733" t="s">
        <v>1457</v>
      </c>
      <c r="E31" s="379" t="s">
        <v>1455</v>
      </c>
      <c r="F31" s="379">
        <v>82</v>
      </c>
      <c r="G31" s="731">
        <v>5.3999999999999998E-5</v>
      </c>
      <c r="H31" s="697">
        <v>10</v>
      </c>
      <c r="I31" s="758">
        <v>250</v>
      </c>
      <c r="J31" s="750">
        <v>4.0920000000000005</v>
      </c>
      <c r="K31" s="759">
        <f t="shared" si="1"/>
        <v>225.06000000000003</v>
      </c>
      <c r="L31" s="267"/>
      <c r="M31" s="287"/>
      <c r="N31" s="287">
        <v>1</v>
      </c>
      <c r="O31" s="287"/>
      <c r="P31" s="287"/>
      <c r="S31" s="497"/>
    </row>
    <row r="32" spans="1:21" ht="29.1" customHeight="1">
      <c r="A32" s="1124"/>
      <c r="B32" s="1384"/>
      <c r="C32" s="748" t="s">
        <v>1272</v>
      </c>
      <c r="D32" s="733" t="s">
        <v>1457</v>
      </c>
      <c r="E32" s="735" t="s">
        <v>1455</v>
      </c>
      <c r="F32" s="735">
        <v>59</v>
      </c>
      <c r="G32" s="731"/>
      <c r="H32" s="697">
        <v>10</v>
      </c>
      <c r="I32" s="749">
        <v>300</v>
      </c>
      <c r="J32" s="750">
        <v>3.4320000000000004</v>
      </c>
      <c r="K32" s="759">
        <f t="shared" ref="K32:K69" si="2">J32*$K$2*((100-$K$1)/100)</f>
        <v>188.76000000000002</v>
      </c>
      <c r="L32" s="267"/>
      <c r="M32" s="287"/>
      <c r="N32" s="287">
        <v>1</v>
      </c>
      <c r="O32" s="287"/>
      <c r="P32" s="287"/>
      <c r="S32" s="497"/>
    </row>
    <row r="33" spans="1:21" ht="29.1" customHeight="1">
      <c r="A33" s="1124"/>
      <c r="B33" s="1384"/>
      <c r="C33" s="748" t="s">
        <v>1409</v>
      </c>
      <c r="D33" s="733" t="s">
        <v>1458</v>
      </c>
      <c r="E33" s="379" t="s">
        <v>1455</v>
      </c>
      <c r="F33" s="379">
        <v>74</v>
      </c>
      <c r="G33" s="731">
        <v>5.3999999999999998E-5</v>
      </c>
      <c r="H33" s="697">
        <v>10</v>
      </c>
      <c r="I33" s="758">
        <v>250</v>
      </c>
      <c r="J33" s="750">
        <v>4.6640000000000006</v>
      </c>
      <c r="K33" s="33">
        <f t="shared" si="2"/>
        <v>256.52000000000004</v>
      </c>
      <c r="L33" s="267"/>
      <c r="M33" s="287"/>
      <c r="N33" s="287">
        <v>1</v>
      </c>
      <c r="O33" s="287"/>
      <c r="P33" s="287"/>
      <c r="S33" s="497"/>
    </row>
    <row r="34" spans="1:21" ht="29.1" customHeight="1">
      <c r="A34" s="1124"/>
      <c r="B34" s="1384"/>
      <c r="C34" s="748" t="s">
        <v>889</v>
      </c>
      <c r="D34" s="733" t="s">
        <v>1461</v>
      </c>
      <c r="E34" s="735" t="s">
        <v>1455</v>
      </c>
      <c r="F34" s="735">
        <v>129</v>
      </c>
      <c r="G34" s="731">
        <v>1.13E-4</v>
      </c>
      <c r="H34" s="697">
        <v>10</v>
      </c>
      <c r="I34" s="749">
        <v>120</v>
      </c>
      <c r="J34" s="750">
        <v>8.4150000000000009</v>
      </c>
      <c r="K34" s="33">
        <f t="shared" si="2"/>
        <v>462.82500000000005</v>
      </c>
      <c r="L34" s="267"/>
      <c r="M34" s="287"/>
      <c r="N34" s="287">
        <v>1</v>
      </c>
      <c r="O34" s="287"/>
      <c r="P34" s="287"/>
      <c r="S34" s="497"/>
    </row>
    <row r="35" spans="1:21" ht="29.1" customHeight="1">
      <c r="A35" s="1124"/>
      <c r="B35" s="1384"/>
      <c r="C35" s="748" t="s">
        <v>888</v>
      </c>
      <c r="D35" s="733" t="s">
        <v>1459</v>
      </c>
      <c r="E35" s="735" t="s">
        <v>1455</v>
      </c>
      <c r="F35" s="735">
        <v>79</v>
      </c>
      <c r="G35" s="731">
        <v>6.7999999999999999E-5</v>
      </c>
      <c r="H35" s="697">
        <v>10</v>
      </c>
      <c r="I35" s="749">
        <v>200</v>
      </c>
      <c r="J35" s="750">
        <v>5.4450000000000003</v>
      </c>
      <c r="K35" s="33">
        <f t="shared" si="2"/>
        <v>299.47500000000002</v>
      </c>
      <c r="L35" s="267"/>
      <c r="M35" s="287"/>
      <c r="N35" s="287"/>
      <c r="O35" s="287">
        <v>1</v>
      </c>
      <c r="P35" s="287"/>
      <c r="S35" s="497"/>
    </row>
    <row r="36" spans="1:21" ht="29.1" customHeight="1">
      <c r="A36" s="1124"/>
      <c r="B36" s="1384"/>
      <c r="C36" s="748" t="s">
        <v>924</v>
      </c>
      <c r="D36" s="733" t="s">
        <v>1460</v>
      </c>
      <c r="E36" s="735" t="s">
        <v>1455</v>
      </c>
      <c r="F36" s="735">
        <v>92</v>
      </c>
      <c r="G36" s="731">
        <v>6.7999999999999999E-5</v>
      </c>
      <c r="H36" s="697">
        <v>10</v>
      </c>
      <c r="I36" s="749">
        <v>200</v>
      </c>
      <c r="J36" s="750">
        <v>5.9400000000000013</v>
      </c>
      <c r="K36" s="33">
        <f t="shared" si="2"/>
        <v>326.70000000000005</v>
      </c>
      <c r="L36" s="265"/>
      <c r="M36" s="285"/>
      <c r="N36" s="285"/>
      <c r="O36" s="285">
        <v>1</v>
      </c>
      <c r="P36" s="285"/>
      <c r="S36" s="497"/>
    </row>
    <row r="37" spans="1:21" ht="29.1" customHeight="1">
      <c r="A37" s="1124"/>
      <c r="B37" s="1384"/>
      <c r="C37" s="748" t="s">
        <v>821</v>
      </c>
      <c r="D37" s="733" t="s">
        <v>1463</v>
      </c>
      <c r="E37" s="735" t="s">
        <v>1455</v>
      </c>
      <c r="F37" s="735">
        <v>180.5</v>
      </c>
      <c r="G37" s="731">
        <v>1.34E-4</v>
      </c>
      <c r="H37" s="697">
        <v>5</v>
      </c>
      <c r="I37" s="749">
        <v>70</v>
      </c>
      <c r="J37" s="750">
        <v>8.14</v>
      </c>
      <c r="K37" s="33">
        <f t="shared" si="2"/>
        <v>447.70000000000005</v>
      </c>
      <c r="L37" s="294"/>
      <c r="M37" s="295"/>
      <c r="N37" s="295"/>
      <c r="O37" s="295">
        <v>1</v>
      </c>
      <c r="P37" s="295"/>
      <c r="S37" s="497"/>
    </row>
    <row r="38" spans="1:21" ht="28.9" customHeight="1" thickBot="1">
      <c r="A38" s="1125"/>
      <c r="B38" s="1385"/>
      <c r="C38" s="565" t="s">
        <v>1410</v>
      </c>
      <c r="D38" s="262" t="s">
        <v>1463</v>
      </c>
      <c r="E38" s="235" t="s">
        <v>1455</v>
      </c>
      <c r="F38" s="235">
        <v>163</v>
      </c>
      <c r="G38" s="83">
        <v>1.35E-4</v>
      </c>
      <c r="H38" s="171">
        <v>10</v>
      </c>
      <c r="I38" s="268">
        <v>100</v>
      </c>
      <c r="J38" s="387">
        <v>10.67</v>
      </c>
      <c r="K38" s="19">
        <f t="shared" si="2"/>
        <v>586.85</v>
      </c>
      <c r="L38" s="266"/>
      <c r="M38" s="286"/>
      <c r="N38" s="286"/>
      <c r="O38" s="286"/>
      <c r="P38" s="286">
        <v>1</v>
      </c>
      <c r="S38" s="497"/>
    </row>
    <row r="39" spans="1:21" s="497" customFormat="1" ht="70.349999999999994" customHeight="1" thickBot="1">
      <c r="A39" s="745"/>
      <c r="B39" s="746" t="s">
        <v>1820</v>
      </c>
      <c r="C39" s="753" t="s">
        <v>1821</v>
      </c>
      <c r="D39" s="754" t="s">
        <v>1822</v>
      </c>
      <c r="E39" s="282" t="s">
        <v>1455</v>
      </c>
      <c r="F39" s="282">
        <v>35</v>
      </c>
      <c r="G39" s="349">
        <v>2.6999999999999999E-5</v>
      </c>
      <c r="H39" s="173">
        <v>10</v>
      </c>
      <c r="I39" s="755">
        <v>500</v>
      </c>
      <c r="J39" s="756">
        <v>2.915</v>
      </c>
      <c r="K39" s="757">
        <f t="shared" si="2"/>
        <v>160.32499999999999</v>
      </c>
      <c r="L39" s="289"/>
      <c r="M39" s="383"/>
      <c r="N39" s="383"/>
      <c r="O39" s="383"/>
      <c r="P39" s="383"/>
      <c r="U39" s="619"/>
    </row>
    <row r="40" spans="1:21" ht="29.1" customHeight="1">
      <c r="A40" s="1327"/>
      <c r="B40" s="1370" t="s">
        <v>822</v>
      </c>
      <c r="C40" s="396" t="s">
        <v>1274</v>
      </c>
      <c r="D40" s="381">
        <v>16</v>
      </c>
      <c r="E40" s="382" t="s">
        <v>1455</v>
      </c>
      <c r="F40" s="113">
        <v>35</v>
      </c>
      <c r="G40" s="80">
        <v>2.6999999999999999E-5</v>
      </c>
      <c r="H40" s="174">
        <v>10</v>
      </c>
      <c r="I40" s="211">
        <v>500</v>
      </c>
      <c r="J40" s="260">
        <v>2.1120000000000001</v>
      </c>
      <c r="K40" s="114">
        <f t="shared" si="2"/>
        <v>116.16000000000001</v>
      </c>
      <c r="L40" s="267"/>
      <c r="M40" s="284">
        <v>2</v>
      </c>
      <c r="N40" s="284"/>
      <c r="O40" s="284"/>
      <c r="P40" s="284"/>
    </row>
    <row r="41" spans="1:21" ht="29.1" customHeight="1">
      <c r="A41" s="1327"/>
      <c r="B41" s="1370"/>
      <c r="C41" s="269" t="s">
        <v>1411</v>
      </c>
      <c r="D41" s="257">
        <v>20</v>
      </c>
      <c r="E41" s="380" t="s">
        <v>1455</v>
      </c>
      <c r="F41" s="113">
        <v>54</v>
      </c>
      <c r="G41" s="82">
        <v>4.5000000000000003E-5</v>
      </c>
      <c r="H41" s="174">
        <v>10</v>
      </c>
      <c r="I41" s="394">
        <v>300</v>
      </c>
      <c r="J41" s="260">
        <v>3.2010000000000005</v>
      </c>
      <c r="K41" s="114">
        <f t="shared" si="2"/>
        <v>176.05500000000004</v>
      </c>
      <c r="L41" s="267"/>
      <c r="M41" s="287">
        <v>2</v>
      </c>
      <c r="N41" s="287"/>
      <c r="O41" s="287"/>
      <c r="P41" s="287"/>
    </row>
    <row r="42" spans="1:21" ht="29.1" customHeight="1">
      <c r="A42" s="1327"/>
      <c r="B42" s="1370"/>
      <c r="C42" s="269" t="s">
        <v>1412</v>
      </c>
      <c r="D42" s="257">
        <v>25</v>
      </c>
      <c r="E42" s="14" t="s">
        <v>1455</v>
      </c>
      <c r="F42" s="234">
        <v>91</v>
      </c>
      <c r="G42" s="82">
        <v>8.3999999999999995E-5</v>
      </c>
      <c r="H42" s="170">
        <v>10</v>
      </c>
      <c r="I42" s="153">
        <v>160</v>
      </c>
      <c r="J42" s="60">
        <v>5.7200000000000006</v>
      </c>
      <c r="K42" s="69">
        <f t="shared" si="2"/>
        <v>314.60000000000002</v>
      </c>
      <c r="L42" s="265"/>
      <c r="M42" s="285"/>
      <c r="N42" s="285">
        <v>2</v>
      </c>
      <c r="O42" s="285"/>
      <c r="P42" s="285"/>
    </row>
    <row r="43" spans="1:21" ht="29.1" customHeight="1" thickBot="1">
      <c r="A43" s="1328"/>
      <c r="B43" s="1371"/>
      <c r="C43" s="560" t="s">
        <v>1413</v>
      </c>
      <c r="D43" s="262">
        <v>32</v>
      </c>
      <c r="E43" s="17" t="s">
        <v>1455</v>
      </c>
      <c r="F43" s="235">
        <v>164</v>
      </c>
      <c r="G43" s="82">
        <v>1.6899999999999999E-4</v>
      </c>
      <c r="H43" s="171">
        <v>10</v>
      </c>
      <c r="I43" s="154">
        <v>80</v>
      </c>
      <c r="J43" s="73">
        <v>10.230000000000002</v>
      </c>
      <c r="K43" s="70">
        <f t="shared" si="2"/>
        <v>562.65000000000009</v>
      </c>
      <c r="L43" s="266"/>
      <c r="M43" s="286"/>
      <c r="N43" s="286"/>
      <c r="O43" s="286"/>
      <c r="P43" s="286">
        <v>2</v>
      </c>
    </row>
    <row r="44" spans="1:21" s="497" customFormat="1" ht="29.1" customHeight="1">
      <c r="A44" s="1339"/>
      <c r="B44" s="1373" t="s">
        <v>1418</v>
      </c>
      <c r="C44" s="562" t="s">
        <v>1414</v>
      </c>
      <c r="D44" s="378" t="s">
        <v>1464</v>
      </c>
      <c r="E44" s="113" t="s">
        <v>1455</v>
      </c>
      <c r="F44" s="113">
        <v>44</v>
      </c>
      <c r="G44" s="82">
        <v>3.4E-5</v>
      </c>
      <c r="H44" s="174">
        <v>10</v>
      </c>
      <c r="I44" s="211">
        <v>400</v>
      </c>
      <c r="J44" s="260">
        <v>2.8820000000000006</v>
      </c>
      <c r="K44" s="69">
        <f t="shared" si="2"/>
        <v>158.51000000000002</v>
      </c>
      <c r="L44" s="267"/>
      <c r="M44" s="287"/>
      <c r="N44" s="287"/>
      <c r="O44" s="287"/>
      <c r="P44" s="287"/>
      <c r="U44" s="619"/>
    </row>
    <row r="45" spans="1:21" s="497" customFormat="1" ht="29.1" customHeight="1">
      <c r="A45" s="1339"/>
      <c r="B45" s="1373"/>
      <c r="C45" s="562" t="s">
        <v>823</v>
      </c>
      <c r="D45" s="378" t="s">
        <v>1465</v>
      </c>
      <c r="E45" s="113" t="s">
        <v>1455</v>
      </c>
      <c r="F45" s="113">
        <v>69</v>
      </c>
      <c r="G45" s="82">
        <v>4.5000000000000003E-5</v>
      </c>
      <c r="H45" s="174">
        <v>10</v>
      </c>
      <c r="I45" s="211">
        <v>150</v>
      </c>
      <c r="J45" s="260">
        <v>2.99</v>
      </c>
      <c r="K45" s="69">
        <f t="shared" si="2"/>
        <v>164.45000000000002</v>
      </c>
      <c r="L45" s="267"/>
      <c r="M45" s="287"/>
      <c r="N45" s="287"/>
      <c r="O45" s="287"/>
      <c r="P45" s="287"/>
      <c r="U45" s="619"/>
    </row>
    <row r="46" spans="1:21" s="497" customFormat="1" ht="29.1" customHeight="1">
      <c r="A46" s="1339"/>
      <c r="B46" s="1373"/>
      <c r="C46" s="562" t="s">
        <v>1415</v>
      </c>
      <c r="D46" s="378" t="s">
        <v>1465</v>
      </c>
      <c r="E46" s="113" t="s">
        <v>1455</v>
      </c>
      <c r="F46" s="113">
        <v>63</v>
      </c>
      <c r="G46" s="82">
        <v>5.3999999999999998E-5</v>
      </c>
      <c r="H46" s="174">
        <v>10</v>
      </c>
      <c r="I46" s="211">
        <v>250</v>
      </c>
      <c r="J46" s="260">
        <v>4.4550000000000001</v>
      </c>
      <c r="K46" s="69">
        <f t="shared" si="2"/>
        <v>245.02500000000001</v>
      </c>
      <c r="L46" s="267"/>
      <c r="M46" s="287"/>
      <c r="N46" s="287"/>
      <c r="O46" s="287"/>
      <c r="P46" s="287"/>
      <c r="U46" s="619"/>
    </row>
    <row r="47" spans="1:21" s="497" customFormat="1" ht="29.1" customHeight="1">
      <c r="A47" s="1339"/>
      <c r="B47" s="1373"/>
      <c r="C47" s="562" t="s">
        <v>1416</v>
      </c>
      <c r="D47" s="378" t="s">
        <v>1466</v>
      </c>
      <c r="E47" s="113" t="s">
        <v>1455</v>
      </c>
      <c r="F47" s="113">
        <v>72</v>
      </c>
      <c r="G47" s="82">
        <v>6.7999999999999999E-5</v>
      </c>
      <c r="H47" s="174">
        <v>10</v>
      </c>
      <c r="I47" s="211">
        <v>200</v>
      </c>
      <c r="J47" s="260">
        <v>4.6859999999999999</v>
      </c>
      <c r="K47" s="69">
        <f t="shared" si="2"/>
        <v>257.73</v>
      </c>
      <c r="L47" s="267"/>
      <c r="M47" s="287"/>
      <c r="N47" s="287"/>
      <c r="O47" s="287"/>
      <c r="P47" s="287"/>
      <c r="U47" s="619"/>
    </row>
    <row r="48" spans="1:21" ht="29.1" customHeight="1" thickBot="1">
      <c r="A48" s="1191"/>
      <c r="B48" s="1373"/>
      <c r="C48" s="269" t="s">
        <v>1417</v>
      </c>
      <c r="D48" s="257" t="s">
        <v>1467</v>
      </c>
      <c r="E48" s="14" t="s">
        <v>1455</v>
      </c>
      <c r="F48" s="234">
        <v>130</v>
      </c>
      <c r="G48" s="82">
        <v>1.35E-4</v>
      </c>
      <c r="H48" s="170">
        <v>10</v>
      </c>
      <c r="I48" s="153">
        <v>100</v>
      </c>
      <c r="J48" s="60">
        <v>8.9650000000000016</v>
      </c>
      <c r="K48" s="69">
        <f t="shared" si="2"/>
        <v>493.0750000000001</v>
      </c>
      <c r="L48" s="265"/>
      <c r="M48" s="285">
        <v>1</v>
      </c>
      <c r="N48" s="285"/>
      <c r="O48" s="285">
        <v>1</v>
      </c>
      <c r="P48" s="285"/>
    </row>
    <row r="49" spans="1:21" ht="29.1" customHeight="1">
      <c r="A49" s="1190"/>
      <c r="B49" s="1372" t="s">
        <v>824</v>
      </c>
      <c r="C49" s="566" t="s">
        <v>1276</v>
      </c>
      <c r="D49" s="388">
        <v>16</v>
      </c>
      <c r="E49" s="278" t="s">
        <v>1455</v>
      </c>
      <c r="F49" s="278">
        <v>48</v>
      </c>
      <c r="G49" s="82">
        <v>4.5000000000000003E-5</v>
      </c>
      <c r="H49" s="169">
        <v>10</v>
      </c>
      <c r="I49" s="152">
        <v>300</v>
      </c>
      <c r="J49" s="61">
        <v>3.2230000000000003</v>
      </c>
      <c r="K49" s="68">
        <f t="shared" si="2"/>
        <v>177.26500000000001</v>
      </c>
      <c r="L49" s="264"/>
      <c r="M49" s="284">
        <v>2</v>
      </c>
      <c r="N49" s="284"/>
      <c r="O49" s="284"/>
      <c r="P49" s="284"/>
    </row>
    <row r="50" spans="1:21" ht="29.1" customHeight="1">
      <c r="A50" s="1339"/>
      <c r="B50" s="1373"/>
      <c r="C50" s="269" t="s">
        <v>1275</v>
      </c>
      <c r="D50" s="257">
        <v>16</v>
      </c>
      <c r="E50" s="380" t="s">
        <v>1455</v>
      </c>
      <c r="F50" s="380">
        <v>67</v>
      </c>
      <c r="G50" s="82"/>
      <c r="H50" s="174">
        <v>10</v>
      </c>
      <c r="I50" s="394">
        <v>300</v>
      </c>
      <c r="J50" s="260">
        <v>3.9930000000000003</v>
      </c>
      <c r="K50" s="69">
        <f t="shared" si="2"/>
        <v>219.61500000000001</v>
      </c>
      <c r="L50" s="267"/>
      <c r="M50" s="287">
        <v>2</v>
      </c>
      <c r="N50" s="287"/>
      <c r="O50" s="287"/>
      <c r="P50" s="287"/>
    </row>
    <row r="51" spans="1:21" ht="29.1" customHeight="1">
      <c r="A51" s="1339"/>
      <c r="B51" s="1373"/>
      <c r="C51" s="269" t="s">
        <v>1419</v>
      </c>
      <c r="D51" s="257">
        <v>20</v>
      </c>
      <c r="E51" s="380" t="s">
        <v>1455</v>
      </c>
      <c r="F51" s="380">
        <v>78</v>
      </c>
      <c r="G51" s="82">
        <v>7.4999999999999993E-5</v>
      </c>
      <c r="H51" s="174">
        <v>10</v>
      </c>
      <c r="I51" s="394">
        <v>180</v>
      </c>
      <c r="J51" s="260">
        <v>5.0710000000000006</v>
      </c>
      <c r="K51" s="69">
        <f t="shared" si="2"/>
        <v>278.90500000000003</v>
      </c>
      <c r="L51" s="267"/>
      <c r="M51" s="287">
        <v>2</v>
      </c>
      <c r="N51" s="287"/>
      <c r="O51" s="287"/>
      <c r="P51" s="287"/>
    </row>
    <row r="52" spans="1:21" ht="29.1" customHeight="1">
      <c r="A52" s="1191"/>
      <c r="B52" s="1373"/>
      <c r="C52" s="269" t="s">
        <v>1420</v>
      </c>
      <c r="D52" s="257">
        <v>25</v>
      </c>
      <c r="E52" s="14" t="s">
        <v>1455</v>
      </c>
      <c r="F52" s="234">
        <v>132</v>
      </c>
      <c r="G52" s="82">
        <v>1.35E-4</v>
      </c>
      <c r="H52" s="170">
        <v>10</v>
      </c>
      <c r="I52" s="153">
        <v>100</v>
      </c>
      <c r="J52" s="60">
        <v>8.7560000000000002</v>
      </c>
      <c r="K52" s="69">
        <f t="shared" si="2"/>
        <v>481.58000000000004</v>
      </c>
      <c r="L52" s="265"/>
      <c r="M52" s="285"/>
      <c r="N52" s="285">
        <v>2</v>
      </c>
      <c r="O52" s="285"/>
      <c r="P52" s="285"/>
    </row>
    <row r="53" spans="1:21" s="497" customFormat="1" ht="29.1" customHeight="1">
      <c r="A53" s="1321"/>
      <c r="B53" s="1373"/>
      <c r="C53" s="737" t="s">
        <v>1813</v>
      </c>
      <c r="D53" s="738">
        <v>32</v>
      </c>
      <c r="E53" s="234" t="s">
        <v>1455</v>
      </c>
      <c r="F53" s="739">
        <v>230</v>
      </c>
      <c r="G53" s="740"/>
      <c r="H53" s="741">
        <v>10</v>
      </c>
      <c r="I53" s="742" t="s">
        <v>672</v>
      </c>
      <c r="J53" s="293">
        <v>16.995000000000001</v>
      </c>
      <c r="K53" s="112">
        <f t="shared" si="2"/>
        <v>934.72500000000002</v>
      </c>
      <c r="L53" s="294"/>
      <c r="M53" s="285"/>
      <c r="N53" s="285"/>
      <c r="O53" s="285"/>
      <c r="P53" s="285"/>
      <c r="U53" s="619"/>
    </row>
    <row r="54" spans="1:21" ht="29.1" customHeight="1" thickBot="1">
      <c r="A54" s="1321"/>
      <c r="B54" s="1373"/>
      <c r="C54" s="563" t="s">
        <v>825</v>
      </c>
      <c r="D54" s="292">
        <v>32</v>
      </c>
      <c r="E54" s="115" t="s">
        <v>1455</v>
      </c>
      <c r="F54" s="115">
        <v>281</v>
      </c>
      <c r="G54" s="111">
        <v>2.34E-4</v>
      </c>
      <c r="H54" s="172">
        <v>5</v>
      </c>
      <c r="I54" s="155">
        <v>40</v>
      </c>
      <c r="J54" s="293">
        <v>13.002000000000001</v>
      </c>
      <c r="K54" s="112">
        <f t="shared" si="2"/>
        <v>715.11</v>
      </c>
      <c r="L54" s="294"/>
      <c r="M54" s="285"/>
      <c r="N54" s="285"/>
      <c r="O54" s="285">
        <v>2</v>
      </c>
      <c r="P54" s="285"/>
    </row>
    <row r="55" spans="1:21" s="497" customFormat="1" ht="29.1" customHeight="1">
      <c r="A55" s="1190"/>
      <c r="B55" s="1372" t="s">
        <v>826</v>
      </c>
      <c r="C55" s="559" t="s">
        <v>1421</v>
      </c>
      <c r="D55" s="261" t="s">
        <v>1454</v>
      </c>
      <c r="E55" s="233" t="s">
        <v>1455</v>
      </c>
      <c r="F55" s="233">
        <v>79</v>
      </c>
      <c r="G55" s="84">
        <v>5.3999999999999998E-5</v>
      </c>
      <c r="H55" s="169">
        <v>10</v>
      </c>
      <c r="I55" s="281">
        <v>250</v>
      </c>
      <c r="J55" s="61">
        <v>4.4000000000000004</v>
      </c>
      <c r="K55" s="68">
        <f t="shared" si="2"/>
        <v>242.00000000000003</v>
      </c>
      <c r="L55" s="264"/>
      <c r="M55" s="287"/>
      <c r="N55" s="287"/>
      <c r="O55" s="287"/>
      <c r="P55" s="287"/>
      <c r="U55" s="619"/>
    </row>
    <row r="56" spans="1:21" s="497" customFormat="1" ht="29.1" customHeight="1">
      <c r="A56" s="1339"/>
      <c r="B56" s="1373"/>
      <c r="C56" s="562" t="s">
        <v>1422</v>
      </c>
      <c r="D56" s="378" t="s">
        <v>1457</v>
      </c>
      <c r="E56" s="113" t="s">
        <v>1455</v>
      </c>
      <c r="F56" s="113">
        <v>105</v>
      </c>
      <c r="G56" s="82">
        <v>6.7999999999999999E-5</v>
      </c>
      <c r="H56" s="174">
        <v>10</v>
      </c>
      <c r="I56" s="211">
        <v>200</v>
      </c>
      <c r="J56" s="260">
        <v>5.742</v>
      </c>
      <c r="K56" s="69">
        <f t="shared" si="2"/>
        <v>315.81</v>
      </c>
      <c r="L56" s="267"/>
      <c r="M56" s="287"/>
      <c r="N56" s="287"/>
      <c r="O56" s="287"/>
      <c r="P56" s="287"/>
      <c r="U56" s="619"/>
    </row>
    <row r="57" spans="1:21" ht="29.1" customHeight="1">
      <c r="A57" s="1321"/>
      <c r="B57" s="1373"/>
      <c r="C57" s="563" t="s">
        <v>1423</v>
      </c>
      <c r="D57" s="292" t="s">
        <v>1458</v>
      </c>
      <c r="E57" s="115" t="s">
        <v>1455</v>
      </c>
      <c r="F57" s="115">
        <v>126.5</v>
      </c>
      <c r="G57" s="82">
        <v>7.8999999999999996E-5</v>
      </c>
      <c r="H57" s="172">
        <v>10</v>
      </c>
      <c r="I57" s="155">
        <v>170</v>
      </c>
      <c r="J57" s="293">
        <v>8.4700000000000006</v>
      </c>
      <c r="K57" s="112">
        <f>J57*$K$2*((100-$K$1)/100)</f>
        <v>465.85</v>
      </c>
      <c r="L57" s="294"/>
      <c r="M57" s="295"/>
      <c r="N57" s="295">
        <v>1</v>
      </c>
      <c r="O57" s="295"/>
      <c r="P57" s="295"/>
    </row>
    <row r="58" spans="1:21" ht="29.1" customHeight="1">
      <c r="A58" s="1321"/>
      <c r="B58" s="1373"/>
      <c r="C58" s="563" t="s">
        <v>884</v>
      </c>
      <c r="D58" s="292" t="s">
        <v>1460</v>
      </c>
      <c r="E58" s="115" t="s">
        <v>1455</v>
      </c>
      <c r="F58" s="115">
        <v>156</v>
      </c>
      <c r="G58" s="82">
        <v>1.13E-4</v>
      </c>
      <c r="H58" s="172">
        <v>10</v>
      </c>
      <c r="I58" s="155">
        <v>120</v>
      </c>
      <c r="J58" s="293">
        <v>9.2949999999999999</v>
      </c>
      <c r="K58" s="112">
        <f>J58*$K$2*((100-$K$1)/100)</f>
        <v>511.22500000000002</v>
      </c>
      <c r="L58" s="294"/>
      <c r="M58" s="295"/>
      <c r="N58" s="295"/>
      <c r="O58" s="295">
        <v>1</v>
      </c>
      <c r="P58" s="295"/>
    </row>
    <row r="59" spans="1:21" ht="29.1" customHeight="1" thickBot="1">
      <c r="A59" s="1192"/>
      <c r="B59" s="1374"/>
      <c r="C59" s="560" t="s">
        <v>892</v>
      </c>
      <c r="D59" s="262" t="s">
        <v>1463</v>
      </c>
      <c r="E59" s="235" t="s">
        <v>1455</v>
      </c>
      <c r="F59" s="235">
        <v>255</v>
      </c>
      <c r="G59" s="83">
        <v>2.2499999999999999E-4</v>
      </c>
      <c r="H59" s="171">
        <v>10</v>
      </c>
      <c r="I59" s="268">
        <v>60</v>
      </c>
      <c r="J59" s="73">
        <v>14.740000000000002</v>
      </c>
      <c r="K59" s="70">
        <f t="shared" si="2"/>
        <v>810.70000000000016</v>
      </c>
      <c r="L59" s="266"/>
      <c r="M59" s="286"/>
      <c r="N59" s="286"/>
      <c r="O59" s="286"/>
      <c r="P59" s="286">
        <v>1</v>
      </c>
    </row>
    <row r="60" spans="1:21" s="497" customFormat="1" ht="29.1" customHeight="1">
      <c r="A60" s="1339"/>
      <c r="B60" s="1373" t="s">
        <v>827</v>
      </c>
      <c r="C60" s="562" t="s">
        <v>967</v>
      </c>
      <c r="D60" s="378" t="s">
        <v>1454</v>
      </c>
      <c r="E60" s="113" t="s">
        <v>1455</v>
      </c>
      <c r="F60" s="113">
        <v>84</v>
      </c>
      <c r="G60" s="82">
        <v>4.5000000000000003E-5</v>
      </c>
      <c r="H60" s="174">
        <v>10</v>
      </c>
      <c r="I60" s="211">
        <v>300</v>
      </c>
      <c r="J60" s="260">
        <v>4.7190000000000003</v>
      </c>
      <c r="K60" s="114">
        <f t="shared" si="2"/>
        <v>259.54500000000002</v>
      </c>
      <c r="L60" s="267"/>
      <c r="M60" s="287"/>
      <c r="N60" s="287"/>
      <c r="O60" s="287"/>
      <c r="P60" s="287"/>
      <c r="U60" s="619"/>
    </row>
    <row r="61" spans="1:21" s="497" customFormat="1" ht="29.1" customHeight="1">
      <c r="A61" s="1339"/>
      <c r="B61" s="1373"/>
      <c r="C61" s="562" t="s">
        <v>893</v>
      </c>
      <c r="D61" s="378" t="s">
        <v>1456</v>
      </c>
      <c r="E61" s="113" t="s">
        <v>1455</v>
      </c>
      <c r="F61" s="113">
        <v>73.5</v>
      </c>
      <c r="G61" s="82">
        <v>6.7999999999999999E-5</v>
      </c>
      <c r="H61" s="174">
        <v>10</v>
      </c>
      <c r="I61" s="211">
        <v>200</v>
      </c>
      <c r="J61" s="260">
        <v>4.8950000000000005</v>
      </c>
      <c r="K61" s="114">
        <f t="shared" si="2"/>
        <v>269.22500000000002</v>
      </c>
      <c r="L61" s="267"/>
      <c r="M61" s="287"/>
      <c r="N61" s="287"/>
      <c r="O61" s="287"/>
      <c r="P61" s="287"/>
      <c r="U61" s="619"/>
    </row>
    <row r="62" spans="1:21" s="497" customFormat="1" ht="29.1" customHeight="1">
      <c r="A62" s="1339"/>
      <c r="B62" s="1373"/>
      <c r="C62" s="562" t="s">
        <v>828</v>
      </c>
      <c r="D62" s="257" t="s">
        <v>1457</v>
      </c>
      <c r="E62" s="113" t="s">
        <v>1455</v>
      </c>
      <c r="F62" s="113">
        <v>87</v>
      </c>
      <c r="G62" s="82">
        <v>6.7999999999999999E-5</v>
      </c>
      <c r="H62" s="174">
        <v>10</v>
      </c>
      <c r="I62" s="211">
        <v>100</v>
      </c>
      <c r="J62" s="260">
        <v>3.9820000000000007</v>
      </c>
      <c r="K62" s="114">
        <f t="shared" si="2"/>
        <v>219.01000000000005</v>
      </c>
      <c r="L62" s="267"/>
      <c r="M62" s="287"/>
      <c r="N62" s="287"/>
      <c r="O62" s="287"/>
      <c r="P62" s="287"/>
      <c r="U62" s="619"/>
    </row>
    <row r="63" spans="1:21" ht="29.1" customHeight="1">
      <c r="A63" s="1339"/>
      <c r="B63" s="1373"/>
      <c r="C63" s="562" t="s">
        <v>1424</v>
      </c>
      <c r="D63" s="257" t="s">
        <v>1457</v>
      </c>
      <c r="E63" s="113" t="s">
        <v>1455</v>
      </c>
      <c r="F63" s="113">
        <v>73.5</v>
      </c>
      <c r="G63" s="82">
        <v>5.3999999999999998E-5</v>
      </c>
      <c r="H63" s="174">
        <v>10</v>
      </c>
      <c r="I63" s="211">
        <v>250</v>
      </c>
      <c r="J63" s="260">
        <v>5.2469999999999999</v>
      </c>
      <c r="K63" s="114">
        <f t="shared" si="2"/>
        <v>288.58499999999998</v>
      </c>
      <c r="L63" s="267"/>
      <c r="M63" s="287">
        <v>1</v>
      </c>
      <c r="N63" s="287"/>
      <c r="O63" s="287"/>
      <c r="P63" s="287"/>
    </row>
    <row r="64" spans="1:21" ht="29.1" customHeight="1">
      <c r="A64" s="1191"/>
      <c r="B64" s="1373"/>
      <c r="C64" s="269" t="s">
        <v>1425</v>
      </c>
      <c r="D64" s="257" t="s">
        <v>1458</v>
      </c>
      <c r="E64" s="14" t="s">
        <v>1455</v>
      </c>
      <c r="F64" s="234">
        <v>89</v>
      </c>
      <c r="G64" s="82">
        <v>6.7999999999999999E-5</v>
      </c>
      <c r="H64" s="170">
        <v>10</v>
      </c>
      <c r="I64" s="153">
        <v>200</v>
      </c>
      <c r="J64" s="60">
        <v>6.6550000000000002</v>
      </c>
      <c r="K64" s="69">
        <f t="shared" si="2"/>
        <v>366.02500000000003</v>
      </c>
      <c r="L64" s="265"/>
      <c r="M64" s="285"/>
      <c r="N64" s="285">
        <v>1</v>
      </c>
      <c r="O64" s="285"/>
      <c r="P64" s="285"/>
    </row>
    <row r="65" spans="1:21" ht="29.1" customHeight="1">
      <c r="A65" s="1191"/>
      <c r="B65" s="1373"/>
      <c r="C65" s="269" t="s">
        <v>894</v>
      </c>
      <c r="D65" s="257" t="s">
        <v>1461</v>
      </c>
      <c r="E65" s="234" t="s">
        <v>1455</v>
      </c>
      <c r="F65" s="234">
        <v>163</v>
      </c>
      <c r="G65" s="82">
        <v>1.35E-4</v>
      </c>
      <c r="H65" s="170">
        <v>10</v>
      </c>
      <c r="I65" s="232">
        <v>100</v>
      </c>
      <c r="J65" s="60">
        <v>11.198</v>
      </c>
      <c r="K65" s="69">
        <f>J65*$K$2*((100-$K$1)/100)</f>
        <v>615.89</v>
      </c>
      <c r="L65" s="265"/>
      <c r="M65" s="285"/>
      <c r="N65" s="285">
        <v>1</v>
      </c>
      <c r="O65" s="285"/>
      <c r="P65" s="285"/>
    </row>
    <row r="66" spans="1:21" ht="29.1" customHeight="1">
      <c r="A66" s="1191"/>
      <c r="B66" s="1373"/>
      <c r="C66" s="269" t="s">
        <v>1426</v>
      </c>
      <c r="D66" s="257" t="s">
        <v>1460</v>
      </c>
      <c r="E66" s="14" t="s">
        <v>1455</v>
      </c>
      <c r="F66" s="234">
        <v>119</v>
      </c>
      <c r="G66" s="82">
        <v>9.0000000000000006E-5</v>
      </c>
      <c r="H66" s="170">
        <v>10</v>
      </c>
      <c r="I66" s="153">
        <v>150</v>
      </c>
      <c r="J66" s="60">
        <v>9.240000000000002</v>
      </c>
      <c r="K66" s="69">
        <f>J66*$K$2*((100-$K$1)/100)</f>
        <v>508.2000000000001</v>
      </c>
      <c r="L66" s="265"/>
      <c r="M66" s="285"/>
      <c r="N66" s="285"/>
      <c r="O66" s="285">
        <v>1</v>
      </c>
      <c r="P66" s="285"/>
    </row>
    <row r="67" spans="1:21" ht="29.1" customHeight="1" thickBot="1">
      <c r="A67" s="1192"/>
      <c r="B67" s="1374"/>
      <c r="C67" s="560" t="s">
        <v>1427</v>
      </c>
      <c r="D67" s="262" t="s">
        <v>1463</v>
      </c>
      <c r="E67" s="17" t="s">
        <v>1455</v>
      </c>
      <c r="F67" s="235">
        <v>212</v>
      </c>
      <c r="G67" s="82">
        <v>2.2499999999999999E-4</v>
      </c>
      <c r="H67" s="171">
        <v>10</v>
      </c>
      <c r="I67" s="268">
        <v>60</v>
      </c>
      <c r="J67" s="73">
        <v>15.510000000000002</v>
      </c>
      <c r="K67" s="70">
        <f t="shared" si="2"/>
        <v>853.05000000000007</v>
      </c>
      <c r="L67" s="266"/>
      <c r="M67" s="286"/>
      <c r="N67" s="286"/>
      <c r="O67" s="286"/>
      <c r="P67" s="286">
        <v>1</v>
      </c>
    </row>
    <row r="68" spans="1:21" ht="29.1" customHeight="1">
      <c r="A68" s="1190"/>
      <c r="B68" s="1372" t="s">
        <v>829</v>
      </c>
      <c r="C68" s="559" t="s">
        <v>1428</v>
      </c>
      <c r="D68" s="261" t="s">
        <v>1454</v>
      </c>
      <c r="E68" s="10" t="s">
        <v>1455</v>
      </c>
      <c r="F68" s="233">
        <v>128</v>
      </c>
      <c r="G68" s="82">
        <v>9.0000000000000006E-5</v>
      </c>
      <c r="H68" s="169">
        <v>10</v>
      </c>
      <c r="I68" s="152">
        <v>150</v>
      </c>
      <c r="J68" s="61">
        <v>6.3470000000000004</v>
      </c>
      <c r="K68" s="68">
        <f t="shared" si="2"/>
        <v>349.08500000000004</v>
      </c>
      <c r="L68" s="264"/>
      <c r="M68" s="284">
        <v>1</v>
      </c>
      <c r="N68" s="284"/>
      <c r="O68" s="284"/>
      <c r="P68" s="284"/>
    </row>
    <row r="69" spans="1:21" ht="29.1" customHeight="1">
      <c r="A69" s="1191"/>
      <c r="B69" s="1373"/>
      <c r="C69" s="269" t="s">
        <v>1277</v>
      </c>
      <c r="D69" s="257" t="s">
        <v>1457</v>
      </c>
      <c r="E69" s="14" t="s">
        <v>1455</v>
      </c>
      <c r="F69" s="234">
        <v>108</v>
      </c>
      <c r="G69" s="82">
        <v>7.8999999999999996E-5</v>
      </c>
      <c r="H69" s="170">
        <v>10</v>
      </c>
      <c r="I69" s="153">
        <v>170</v>
      </c>
      <c r="J69" s="60">
        <v>6.5230000000000006</v>
      </c>
      <c r="K69" s="69">
        <f t="shared" si="2"/>
        <v>358.76500000000004</v>
      </c>
      <c r="L69" s="265"/>
      <c r="M69" s="285"/>
      <c r="N69" s="285">
        <v>1</v>
      </c>
      <c r="O69" s="285"/>
      <c r="P69" s="285"/>
    </row>
    <row r="70" spans="1:21" ht="29.1" customHeight="1" thickBot="1">
      <c r="A70" s="1192"/>
      <c r="B70" s="1374"/>
      <c r="C70" s="560"/>
      <c r="D70" s="262"/>
      <c r="E70" s="17"/>
      <c r="F70" s="17">
        <v>0</v>
      </c>
      <c r="G70" s="82"/>
      <c r="H70" s="171"/>
      <c r="I70" s="154"/>
      <c r="J70" s="73"/>
      <c r="K70" s="70"/>
      <c r="L70" s="266"/>
      <c r="M70" s="286"/>
      <c r="N70" s="286"/>
      <c r="O70" s="286"/>
      <c r="P70" s="286"/>
    </row>
    <row r="71" spans="1:21" ht="29.1" customHeight="1">
      <c r="A71" s="1190"/>
      <c r="B71" s="1372" t="s">
        <v>1257</v>
      </c>
      <c r="C71" s="559" t="s">
        <v>1258</v>
      </c>
      <c r="D71" s="261" t="s">
        <v>1492</v>
      </c>
      <c r="E71" s="233" t="s">
        <v>1455</v>
      </c>
      <c r="F71" s="233">
        <v>275</v>
      </c>
      <c r="G71" s="82">
        <v>3.3799999999999998E-4</v>
      </c>
      <c r="H71" s="169">
        <v>1</v>
      </c>
      <c r="I71" s="281" t="s">
        <v>649</v>
      </c>
      <c r="J71" s="61">
        <v>25.366</v>
      </c>
      <c r="K71" s="68">
        <f>J71*$K$2*((100-$K$1)/100)</f>
        <v>1395.1299999999999</v>
      </c>
      <c r="L71" s="264"/>
      <c r="M71" s="284">
        <v>2</v>
      </c>
      <c r="N71" s="284"/>
      <c r="O71" s="284"/>
      <c r="P71" s="284"/>
    </row>
    <row r="72" spans="1:21" ht="29.1" customHeight="1">
      <c r="A72" s="1191"/>
      <c r="B72" s="1373"/>
      <c r="C72" s="269"/>
      <c r="D72" s="257"/>
      <c r="E72" s="234"/>
      <c r="F72" s="234">
        <v>0</v>
      </c>
      <c r="G72" s="82"/>
      <c r="H72" s="170"/>
      <c r="I72" s="232"/>
      <c r="J72" s="60"/>
      <c r="K72" s="69"/>
      <c r="L72" s="265"/>
      <c r="M72" s="285"/>
      <c r="N72" s="285"/>
      <c r="O72" s="285"/>
      <c r="P72" s="285"/>
    </row>
    <row r="73" spans="1:21" ht="29.1" customHeight="1" thickBot="1">
      <c r="A73" s="1192"/>
      <c r="B73" s="1374"/>
      <c r="C73" s="560"/>
      <c r="D73" s="262"/>
      <c r="E73" s="235"/>
      <c r="F73" s="235">
        <v>0</v>
      </c>
      <c r="G73" s="82"/>
      <c r="H73" s="171"/>
      <c r="I73" s="268"/>
      <c r="J73" s="73"/>
      <c r="K73" s="70"/>
      <c r="L73" s="266"/>
      <c r="M73" s="286"/>
      <c r="N73" s="286"/>
      <c r="O73" s="286"/>
      <c r="P73" s="286"/>
    </row>
    <row r="74" spans="1:21" ht="29.1" customHeight="1">
      <c r="A74" s="1190"/>
      <c r="B74" s="1372" t="s">
        <v>830</v>
      </c>
      <c r="C74" s="559" t="s">
        <v>912</v>
      </c>
      <c r="D74" s="261">
        <v>16</v>
      </c>
      <c r="E74" s="10" t="s">
        <v>1455</v>
      </c>
      <c r="F74" s="233">
        <v>64</v>
      </c>
      <c r="G74" s="82">
        <v>5.3999999999999998E-5</v>
      </c>
      <c r="H74" s="169">
        <v>10</v>
      </c>
      <c r="I74" s="152">
        <v>250</v>
      </c>
      <c r="J74" s="61">
        <v>4.0810000000000004</v>
      </c>
      <c r="K74" s="68">
        <f>J74*$K$2*((100-$K$1)/100)</f>
        <v>224.45500000000001</v>
      </c>
      <c r="L74" s="264"/>
      <c r="M74" s="284">
        <v>3</v>
      </c>
      <c r="N74" s="284"/>
      <c r="O74" s="284"/>
      <c r="P74" s="284"/>
    </row>
    <row r="75" spans="1:21" s="497" customFormat="1" ht="29.1" customHeight="1">
      <c r="A75" s="1339"/>
      <c r="B75" s="1373"/>
      <c r="C75" s="732" t="s">
        <v>1812</v>
      </c>
      <c r="D75" s="733">
        <v>16</v>
      </c>
      <c r="E75" s="734" t="s">
        <v>1455</v>
      </c>
      <c r="F75" s="735">
        <v>85</v>
      </c>
      <c r="G75" s="731"/>
      <c r="H75" s="697">
        <v>10</v>
      </c>
      <c r="I75" s="736" t="s">
        <v>667</v>
      </c>
      <c r="J75" s="260">
        <v>4.9060000000000006</v>
      </c>
      <c r="K75" s="69">
        <f t="shared" ref="K75:K102" si="3">J75*$K$2*((100-$K$1)/100)</f>
        <v>269.83000000000004</v>
      </c>
      <c r="L75" s="267"/>
      <c r="M75" s="287"/>
      <c r="N75" s="287"/>
      <c r="O75" s="287"/>
      <c r="P75" s="287"/>
      <c r="U75" s="619"/>
    </row>
    <row r="76" spans="1:21" ht="29.1" customHeight="1">
      <c r="A76" s="1339"/>
      <c r="B76" s="1373"/>
      <c r="C76" s="732" t="s">
        <v>1429</v>
      </c>
      <c r="D76" s="733">
        <v>20</v>
      </c>
      <c r="E76" s="734" t="s">
        <v>1455</v>
      </c>
      <c r="F76" s="734">
        <v>101</v>
      </c>
      <c r="G76" s="731">
        <v>9.0000000000000006E-5</v>
      </c>
      <c r="H76" s="697">
        <v>10</v>
      </c>
      <c r="I76" s="394">
        <v>150</v>
      </c>
      <c r="J76" s="260">
        <v>6.556</v>
      </c>
      <c r="K76" s="69">
        <f t="shared" si="3"/>
        <v>360.58</v>
      </c>
      <c r="L76" s="267"/>
      <c r="M76" s="287">
        <v>3</v>
      </c>
      <c r="N76" s="287"/>
      <c r="O76" s="287"/>
      <c r="P76" s="287"/>
    </row>
    <row r="77" spans="1:21" s="497" customFormat="1" ht="29.1" customHeight="1">
      <c r="A77" s="1191"/>
      <c r="B77" s="1373"/>
      <c r="C77" s="269" t="s">
        <v>1430</v>
      </c>
      <c r="D77" s="257">
        <v>25</v>
      </c>
      <c r="E77" s="234" t="s">
        <v>1455</v>
      </c>
      <c r="F77" s="234">
        <v>176</v>
      </c>
      <c r="G77" s="82">
        <v>1.6899999999999999E-4</v>
      </c>
      <c r="H77" s="170">
        <v>5</v>
      </c>
      <c r="I77" s="232">
        <v>80</v>
      </c>
      <c r="J77" s="60">
        <v>10.615000000000002</v>
      </c>
      <c r="K77" s="69">
        <f t="shared" si="3"/>
        <v>583.82500000000016</v>
      </c>
      <c r="L77" s="265"/>
      <c r="M77" s="285"/>
      <c r="N77" s="285"/>
      <c r="O77" s="285"/>
      <c r="P77" s="285"/>
      <c r="U77" s="619"/>
    </row>
    <row r="78" spans="1:21" ht="29.1" customHeight="1">
      <c r="A78" s="1191"/>
      <c r="B78" s="1373"/>
      <c r="C78" s="269" t="s">
        <v>831</v>
      </c>
      <c r="D78" s="257">
        <v>32</v>
      </c>
      <c r="E78" s="14" t="s">
        <v>1455</v>
      </c>
      <c r="F78" s="234">
        <v>387</v>
      </c>
      <c r="G78" s="82">
        <v>3.7500000000000001E-4</v>
      </c>
      <c r="H78" s="170">
        <v>5</v>
      </c>
      <c r="I78" s="153">
        <v>25</v>
      </c>
      <c r="J78" s="60">
        <v>15.02</v>
      </c>
      <c r="K78" s="69">
        <f t="shared" si="3"/>
        <v>826.1</v>
      </c>
      <c r="L78" s="265"/>
      <c r="M78" s="285"/>
      <c r="N78" s="285"/>
      <c r="O78" s="285">
        <v>3</v>
      </c>
      <c r="P78" s="285"/>
    </row>
    <row r="79" spans="1:21" ht="29.1" customHeight="1" thickBot="1">
      <c r="A79" s="1192"/>
      <c r="B79" s="1374"/>
      <c r="C79" s="560" t="s">
        <v>1431</v>
      </c>
      <c r="D79" s="262">
        <v>32</v>
      </c>
      <c r="E79" s="17" t="s">
        <v>1455</v>
      </c>
      <c r="F79" s="235">
        <v>307</v>
      </c>
      <c r="G79" s="82">
        <v>3.86E-4</v>
      </c>
      <c r="H79" s="171">
        <v>5</v>
      </c>
      <c r="I79" s="154">
        <v>35</v>
      </c>
      <c r="J79" s="73">
        <v>20.02</v>
      </c>
      <c r="K79" s="70">
        <f t="shared" si="3"/>
        <v>1101.0999999999999</v>
      </c>
      <c r="L79" s="266"/>
      <c r="M79" s="286"/>
      <c r="N79" s="286"/>
      <c r="O79" s="286"/>
      <c r="P79" s="286">
        <v>3</v>
      </c>
    </row>
    <row r="80" spans="1:21" ht="29.1" customHeight="1">
      <c r="A80" s="1190"/>
      <c r="B80" s="1375" t="s">
        <v>832</v>
      </c>
      <c r="C80" s="559" t="s">
        <v>965</v>
      </c>
      <c r="D80" s="261" t="s">
        <v>1470</v>
      </c>
      <c r="E80" s="10" t="s">
        <v>1455</v>
      </c>
      <c r="F80" s="233">
        <v>77</v>
      </c>
      <c r="G80" s="82">
        <v>9.0000000000000006E-5</v>
      </c>
      <c r="H80" s="169">
        <v>10</v>
      </c>
      <c r="I80" s="152">
        <v>150</v>
      </c>
      <c r="J80" s="61">
        <v>5.7750000000000004</v>
      </c>
      <c r="K80" s="68">
        <f t="shared" si="3"/>
        <v>317.625</v>
      </c>
      <c r="L80" s="264"/>
      <c r="M80" s="284">
        <v>2</v>
      </c>
      <c r="N80" s="284">
        <v>1</v>
      </c>
      <c r="O80" s="284"/>
      <c r="P80" s="284"/>
      <c r="S80" s="561"/>
    </row>
    <row r="81" spans="1:21" s="497" customFormat="1" ht="29.1" customHeight="1">
      <c r="A81" s="1339"/>
      <c r="B81" s="1376"/>
      <c r="C81" s="562" t="s">
        <v>1432</v>
      </c>
      <c r="D81" s="378" t="s">
        <v>1471</v>
      </c>
      <c r="E81" s="113" t="s">
        <v>1455</v>
      </c>
      <c r="F81" s="113">
        <v>78</v>
      </c>
      <c r="G81" s="82">
        <v>9.0000000000000006E-5</v>
      </c>
      <c r="H81" s="174">
        <v>10</v>
      </c>
      <c r="I81" s="211">
        <v>150</v>
      </c>
      <c r="J81" s="260">
        <v>5.9070000000000009</v>
      </c>
      <c r="K81" s="69">
        <f t="shared" si="3"/>
        <v>324.88500000000005</v>
      </c>
      <c r="L81" s="267"/>
      <c r="M81" s="287"/>
      <c r="N81" s="287"/>
      <c r="O81" s="287"/>
      <c r="P81" s="287"/>
      <c r="S81" s="561"/>
      <c r="U81" s="619"/>
    </row>
    <row r="82" spans="1:21" s="497" customFormat="1" ht="29.1" customHeight="1">
      <c r="A82" s="1339"/>
      <c r="B82" s="1376"/>
      <c r="C82" s="562" t="s">
        <v>1433</v>
      </c>
      <c r="D82" s="378" t="s">
        <v>1472</v>
      </c>
      <c r="E82" s="113" t="s">
        <v>1455</v>
      </c>
      <c r="F82" s="113">
        <v>86</v>
      </c>
      <c r="G82" s="82">
        <v>9.0000000000000006E-5</v>
      </c>
      <c r="H82" s="174">
        <v>10</v>
      </c>
      <c r="I82" s="211">
        <v>150</v>
      </c>
      <c r="J82" s="260">
        <v>5.8190000000000008</v>
      </c>
      <c r="K82" s="69">
        <f t="shared" si="3"/>
        <v>320.04500000000007</v>
      </c>
      <c r="L82" s="267"/>
      <c r="M82" s="287"/>
      <c r="N82" s="287"/>
      <c r="O82" s="287"/>
      <c r="P82" s="287"/>
      <c r="S82" s="561"/>
      <c r="U82" s="619"/>
    </row>
    <row r="83" spans="1:21" s="497" customFormat="1" ht="29.1" customHeight="1">
      <c r="A83" s="1339"/>
      <c r="B83" s="1376"/>
      <c r="C83" s="562" t="s">
        <v>1434</v>
      </c>
      <c r="D83" s="378" t="s">
        <v>1473</v>
      </c>
      <c r="E83" s="113" t="s">
        <v>1455</v>
      </c>
      <c r="F83" s="113">
        <v>92</v>
      </c>
      <c r="G83" s="82">
        <v>9.0000000000000006E-5</v>
      </c>
      <c r="H83" s="174">
        <v>10</v>
      </c>
      <c r="I83" s="211">
        <v>150</v>
      </c>
      <c r="J83" s="260">
        <v>6.6550000000000002</v>
      </c>
      <c r="K83" s="69">
        <f t="shared" si="3"/>
        <v>366.02500000000003</v>
      </c>
      <c r="L83" s="267"/>
      <c r="M83" s="287"/>
      <c r="N83" s="287"/>
      <c r="O83" s="287"/>
      <c r="P83" s="287"/>
      <c r="S83" s="561"/>
      <c r="U83" s="619"/>
    </row>
    <row r="84" spans="1:21" s="497" customFormat="1" ht="29.1" customHeight="1">
      <c r="A84" s="1339"/>
      <c r="B84" s="1376"/>
      <c r="C84" s="562" t="s">
        <v>833</v>
      </c>
      <c r="D84" s="378" t="s">
        <v>1474</v>
      </c>
      <c r="E84" s="113" t="s">
        <v>1455</v>
      </c>
      <c r="F84" s="113">
        <v>168</v>
      </c>
      <c r="G84" s="82">
        <v>1.1400000000000001E-4</v>
      </c>
      <c r="H84" s="174">
        <v>5</v>
      </c>
      <c r="I84" s="211">
        <v>60</v>
      </c>
      <c r="J84" s="260">
        <v>7.06</v>
      </c>
      <c r="K84" s="69">
        <f t="shared" si="3"/>
        <v>388.29999999999995</v>
      </c>
      <c r="L84" s="267"/>
      <c r="M84" s="287"/>
      <c r="N84" s="287"/>
      <c r="O84" s="287"/>
      <c r="P84" s="287"/>
      <c r="S84" s="561"/>
      <c r="U84" s="619"/>
    </row>
    <row r="85" spans="1:21" s="497" customFormat="1" ht="29.1" customHeight="1">
      <c r="A85" s="1339"/>
      <c r="B85" s="1376"/>
      <c r="C85" s="562" t="s">
        <v>1435</v>
      </c>
      <c r="D85" s="378" t="s">
        <v>1474</v>
      </c>
      <c r="E85" s="113" t="s">
        <v>1455</v>
      </c>
      <c r="F85" s="113">
        <v>121</v>
      </c>
      <c r="G85" s="82">
        <v>1.35E-4</v>
      </c>
      <c r="H85" s="174">
        <v>10</v>
      </c>
      <c r="I85" s="211">
        <v>100</v>
      </c>
      <c r="J85" s="260">
        <v>9.9110000000000014</v>
      </c>
      <c r="K85" s="69">
        <f t="shared" si="3"/>
        <v>545.10500000000002</v>
      </c>
      <c r="L85" s="267"/>
      <c r="M85" s="287"/>
      <c r="N85" s="287"/>
      <c r="O85" s="287"/>
      <c r="P85" s="287"/>
      <c r="S85" s="561"/>
      <c r="U85" s="619"/>
    </row>
    <row r="86" spans="1:21" ht="29.1" customHeight="1">
      <c r="A86" s="1339"/>
      <c r="B86" s="1376"/>
      <c r="C86" s="269" t="s">
        <v>1436</v>
      </c>
      <c r="D86" s="257" t="s">
        <v>1475</v>
      </c>
      <c r="E86" s="113" t="s">
        <v>1455</v>
      </c>
      <c r="F86" s="113">
        <v>128</v>
      </c>
      <c r="G86" s="82">
        <v>1.35E-4</v>
      </c>
      <c r="H86" s="174">
        <v>10</v>
      </c>
      <c r="I86" s="211">
        <v>100</v>
      </c>
      <c r="J86" s="260">
        <v>8.668000000000001</v>
      </c>
      <c r="K86" s="69">
        <f t="shared" si="3"/>
        <v>476.74000000000007</v>
      </c>
      <c r="L86" s="267"/>
      <c r="M86" s="287">
        <v>2</v>
      </c>
      <c r="N86" s="287">
        <v>1</v>
      </c>
      <c r="O86" s="287"/>
      <c r="P86" s="287"/>
      <c r="S86" s="561"/>
    </row>
    <row r="87" spans="1:21" ht="29.1" customHeight="1">
      <c r="A87" s="1339"/>
      <c r="B87" s="1376"/>
      <c r="C87" s="269" t="s">
        <v>1437</v>
      </c>
      <c r="D87" s="257" t="s">
        <v>1476</v>
      </c>
      <c r="E87" s="113" t="s">
        <v>1455</v>
      </c>
      <c r="F87" s="113">
        <v>103.5</v>
      </c>
      <c r="G87" s="82">
        <v>1.35E-4</v>
      </c>
      <c r="H87" s="174">
        <v>10</v>
      </c>
      <c r="I87" s="211">
        <v>100</v>
      </c>
      <c r="J87" s="260">
        <v>7.777000000000001</v>
      </c>
      <c r="K87" s="69">
        <f t="shared" si="3"/>
        <v>427.73500000000007</v>
      </c>
      <c r="L87" s="267"/>
      <c r="M87" s="287">
        <v>1</v>
      </c>
      <c r="N87" s="287">
        <v>2</v>
      </c>
      <c r="O87" s="287"/>
      <c r="P87" s="287"/>
      <c r="S87" s="561"/>
    </row>
    <row r="88" spans="1:21" ht="29.1" customHeight="1">
      <c r="A88" s="1339"/>
      <c r="B88" s="1376"/>
      <c r="C88" s="269" t="s">
        <v>925</v>
      </c>
      <c r="D88" s="257" t="s">
        <v>1477</v>
      </c>
      <c r="E88" s="113" t="s">
        <v>1455</v>
      </c>
      <c r="F88" s="113">
        <v>113</v>
      </c>
      <c r="G88" s="82">
        <v>1.35E-4</v>
      </c>
      <c r="H88" s="174">
        <v>10</v>
      </c>
      <c r="I88" s="211">
        <v>100</v>
      </c>
      <c r="J88" s="260">
        <v>7.9420000000000002</v>
      </c>
      <c r="K88" s="69">
        <f t="shared" si="3"/>
        <v>436.81</v>
      </c>
      <c r="L88" s="267"/>
      <c r="M88" s="287">
        <v>1</v>
      </c>
      <c r="N88" s="287">
        <v>2</v>
      </c>
      <c r="O88" s="287"/>
      <c r="P88" s="287"/>
      <c r="S88" s="561"/>
    </row>
    <row r="89" spans="1:21" ht="29.1" customHeight="1">
      <c r="A89" s="1339"/>
      <c r="B89" s="1376"/>
      <c r="C89" s="269" t="s">
        <v>1438</v>
      </c>
      <c r="D89" s="257" t="s">
        <v>1478</v>
      </c>
      <c r="E89" s="113" t="s">
        <v>1455</v>
      </c>
      <c r="F89" s="113">
        <v>132</v>
      </c>
      <c r="G89" s="82">
        <v>1.35E-4</v>
      </c>
      <c r="H89" s="174">
        <v>10</v>
      </c>
      <c r="I89" s="211">
        <v>100</v>
      </c>
      <c r="J89" s="260">
        <v>9.9550000000000018</v>
      </c>
      <c r="K89" s="69">
        <f t="shared" si="3"/>
        <v>547.52500000000009</v>
      </c>
      <c r="L89" s="267"/>
      <c r="M89" s="287">
        <v>1</v>
      </c>
      <c r="N89" s="287">
        <v>1</v>
      </c>
      <c r="O89" s="287">
        <v>1</v>
      </c>
      <c r="P89" s="287"/>
      <c r="S89" s="561"/>
    </row>
    <row r="90" spans="1:21" ht="29.1" customHeight="1">
      <c r="A90" s="1339"/>
      <c r="B90" s="1376"/>
      <c r="C90" s="269" t="s">
        <v>1439</v>
      </c>
      <c r="D90" s="257" t="s">
        <v>1479</v>
      </c>
      <c r="E90" s="113" t="s">
        <v>1455</v>
      </c>
      <c r="F90" s="113">
        <v>118</v>
      </c>
      <c r="G90" s="82">
        <v>1.35E-4</v>
      </c>
      <c r="H90" s="174">
        <v>10</v>
      </c>
      <c r="I90" s="211">
        <v>100</v>
      </c>
      <c r="J90" s="260">
        <v>9.8670000000000009</v>
      </c>
      <c r="K90" s="69">
        <f t="shared" si="3"/>
        <v>542.68500000000006</v>
      </c>
      <c r="L90" s="267"/>
      <c r="M90" s="287">
        <v>2</v>
      </c>
      <c r="N90" s="287"/>
      <c r="O90" s="287">
        <v>1</v>
      </c>
      <c r="P90" s="287"/>
      <c r="S90" s="561"/>
    </row>
    <row r="91" spans="1:21" ht="29.1" customHeight="1">
      <c r="A91" s="1339"/>
      <c r="B91" s="1376"/>
      <c r="C91" s="269" t="s">
        <v>1440</v>
      </c>
      <c r="D91" s="257" t="s">
        <v>1480</v>
      </c>
      <c r="E91" s="113" t="s">
        <v>1455</v>
      </c>
      <c r="F91" s="113">
        <v>128</v>
      </c>
      <c r="G91" s="82">
        <v>1.35E-4</v>
      </c>
      <c r="H91" s="174">
        <v>10</v>
      </c>
      <c r="I91" s="211">
        <v>100</v>
      </c>
      <c r="J91" s="260">
        <v>8.745000000000001</v>
      </c>
      <c r="K91" s="69">
        <f t="shared" si="3"/>
        <v>480.97500000000008</v>
      </c>
      <c r="L91" s="267"/>
      <c r="M91" s="287">
        <v>1</v>
      </c>
      <c r="N91" s="287">
        <v>1</v>
      </c>
      <c r="O91" s="287">
        <v>1</v>
      </c>
      <c r="P91" s="287"/>
      <c r="S91" s="561"/>
    </row>
    <row r="92" spans="1:21" s="497" customFormat="1" ht="29.1" customHeight="1">
      <c r="A92" s="1339"/>
      <c r="B92" s="1376"/>
      <c r="C92" s="269" t="s">
        <v>1689</v>
      </c>
      <c r="D92" s="257" t="s">
        <v>1688</v>
      </c>
      <c r="E92" s="113" t="s">
        <v>1455</v>
      </c>
      <c r="F92" s="113">
        <v>148</v>
      </c>
      <c r="G92" s="82"/>
      <c r="H92" s="174">
        <v>10</v>
      </c>
      <c r="I92" s="673" t="s">
        <v>645</v>
      </c>
      <c r="J92" s="260">
        <v>9.4380000000000006</v>
      </c>
      <c r="K92" s="69">
        <f t="shared" si="3"/>
        <v>519.09</v>
      </c>
      <c r="L92" s="267"/>
      <c r="M92" s="287"/>
      <c r="N92" s="287"/>
      <c r="O92" s="287"/>
      <c r="P92" s="287"/>
      <c r="S92" s="561"/>
      <c r="U92" s="619"/>
    </row>
    <row r="93" spans="1:21" ht="29.1" customHeight="1">
      <c r="A93" s="1339"/>
      <c r="B93" s="1376"/>
      <c r="C93" s="269" t="s">
        <v>834</v>
      </c>
      <c r="D93" s="257" t="s">
        <v>1481</v>
      </c>
      <c r="E93" s="113" t="s">
        <v>1455</v>
      </c>
      <c r="F93" s="113">
        <v>191</v>
      </c>
      <c r="G93" s="82">
        <v>1.56E-4</v>
      </c>
      <c r="H93" s="174">
        <v>5</v>
      </c>
      <c r="I93" s="211">
        <v>60</v>
      </c>
      <c r="J93" s="260">
        <v>7.84</v>
      </c>
      <c r="K93" s="69">
        <f t="shared" si="3"/>
        <v>431.2</v>
      </c>
      <c r="L93" s="267"/>
      <c r="M93" s="287">
        <v>1</v>
      </c>
      <c r="N93" s="287"/>
      <c r="O93" s="287">
        <v>2</v>
      </c>
      <c r="P93" s="287"/>
      <c r="S93" s="561"/>
    </row>
    <row r="94" spans="1:21" ht="29.1" customHeight="1">
      <c r="A94" s="1339"/>
      <c r="B94" s="1376"/>
      <c r="C94" s="269" t="s">
        <v>1441</v>
      </c>
      <c r="D94" s="257" t="s">
        <v>1481</v>
      </c>
      <c r="E94" s="113" t="s">
        <v>1455</v>
      </c>
      <c r="F94" s="113">
        <v>146</v>
      </c>
      <c r="G94" s="82">
        <v>1.35E-4</v>
      </c>
      <c r="H94" s="174">
        <v>10</v>
      </c>
      <c r="I94" s="211">
        <v>100</v>
      </c>
      <c r="J94" s="260">
        <v>10.67</v>
      </c>
      <c r="K94" s="69">
        <f t="shared" si="3"/>
        <v>586.85</v>
      </c>
      <c r="L94" s="267"/>
      <c r="M94" s="287">
        <v>1</v>
      </c>
      <c r="N94" s="287">
        <v>1</v>
      </c>
      <c r="O94" s="287">
        <v>1</v>
      </c>
      <c r="P94" s="287"/>
      <c r="S94" s="561"/>
    </row>
    <row r="95" spans="1:21" ht="29.1" customHeight="1">
      <c r="A95" s="1191"/>
      <c r="B95" s="1376"/>
      <c r="C95" s="269" t="s">
        <v>1442</v>
      </c>
      <c r="D95" s="257" t="s">
        <v>1482</v>
      </c>
      <c r="E95" s="14" t="s">
        <v>1455</v>
      </c>
      <c r="F95" s="234">
        <v>155</v>
      </c>
      <c r="G95" s="82">
        <v>1.35E-4</v>
      </c>
      <c r="H95" s="170">
        <v>10</v>
      </c>
      <c r="I95" s="153">
        <v>100</v>
      </c>
      <c r="J95" s="60">
        <v>10.340000000000002</v>
      </c>
      <c r="K95" s="69">
        <f t="shared" si="3"/>
        <v>568.70000000000005</v>
      </c>
      <c r="L95" s="265"/>
      <c r="M95" s="285"/>
      <c r="N95" s="285">
        <v>1</v>
      </c>
      <c r="O95" s="285">
        <v>2</v>
      </c>
      <c r="P95" s="285"/>
      <c r="S95" s="561"/>
    </row>
    <row r="96" spans="1:21" ht="29.1" customHeight="1">
      <c r="A96" s="1191"/>
      <c r="B96" s="1376"/>
      <c r="C96" s="269" t="s">
        <v>1260</v>
      </c>
      <c r="D96" s="257" t="s">
        <v>1493</v>
      </c>
      <c r="E96" s="14" t="s">
        <v>1455</v>
      </c>
      <c r="F96" s="234">
        <v>276</v>
      </c>
      <c r="G96" s="82">
        <v>2.7E-4</v>
      </c>
      <c r="H96" s="170">
        <v>5</v>
      </c>
      <c r="I96" s="153">
        <v>50</v>
      </c>
      <c r="J96" s="60">
        <v>19.437000000000005</v>
      </c>
      <c r="K96" s="69">
        <f t="shared" si="3"/>
        <v>1069.0350000000003</v>
      </c>
      <c r="L96" s="265"/>
      <c r="M96" s="285">
        <v>1</v>
      </c>
      <c r="N96" s="285"/>
      <c r="O96" s="285">
        <v>2</v>
      </c>
      <c r="P96" s="285"/>
      <c r="S96" s="561"/>
    </row>
    <row r="97" spans="1:21" ht="29.1" customHeight="1">
      <c r="A97" s="1191"/>
      <c r="B97" s="1376"/>
      <c r="C97" s="269" t="s">
        <v>835</v>
      </c>
      <c r="D97" s="257" t="s">
        <v>1483</v>
      </c>
      <c r="E97" s="14" t="s">
        <v>1455</v>
      </c>
      <c r="F97" s="234">
        <v>262</v>
      </c>
      <c r="G97" s="82">
        <v>2.34E-4</v>
      </c>
      <c r="H97" s="170">
        <v>5</v>
      </c>
      <c r="I97" s="153">
        <v>40</v>
      </c>
      <c r="J97" s="60">
        <v>11.308</v>
      </c>
      <c r="K97" s="69">
        <f t="shared" si="3"/>
        <v>621.93999999999994</v>
      </c>
      <c r="L97" s="265"/>
      <c r="M97" s="285"/>
      <c r="N97" s="285">
        <v>1</v>
      </c>
      <c r="O97" s="285">
        <v>2</v>
      </c>
      <c r="P97" s="285"/>
      <c r="S97" s="561"/>
    </row>
    <row r="98" spans="1:21" ht="29.1" customHeight="1">
      <c r="A98" s="1191"/>
      <c r="B98" s="1376"/>
      <c r="C98" s="269" t="s">
        <v>1443</v>
      </c>
      <c r="D98" s="257" t="s">
        <v>1483</v>
      </c>
      <c r="E98" s="14" t="s">
        <v>1455</v>
      </c>
      <c r="F98" s="234">
        <v>208</v>
      </c>
      <c r="G98" s="82">
        <v>3.3799999999999998E-4</v>
      </c>
      <c r="H98" s="170">
        <v>5</v>
      </c>
      <c r="I98" s="153">
        <v>40</v>
      </c>
      <c r="J98" s="60">
        <v>15.290000000000001</v>
      </c>
      <c r="K98" s="69">
        <f t="shared" si="3"/>
        <v>840.95</v>
      </c>
      <c r="L98" s="265"/>
      <c r="M98" s="285">
        <v>1</v>
      </c>
      <c r="N98" s="285"/>
      <c r="O98" s="285"/>
      <c r="P98" s="285">
        <v>2</v>
      </c>
      <c r="S98" s="561"/>
    </row>
    <row r="99" spans="1:21" ht="29.1" customHeight="1">
      <c r="A99" s="1321"/>
      <c r="B99" s="1376"/>
      <c r="C99" s="269" t="s">
        <v>895</v>
      </c>
      <c r="D99" s="292" t="s">
        <v>1484</v>
      </c>
      <c r="E99" s="115" t="s">
        <v>1455</v>
      </c>
      <c r="F99" s="115">
        <v>193</v>
      </c>
      <c r="G99" s="82">
        <v>2.7E-4</v>
      </c>
      <c r="H99" s="172">
        <v>5</v>
      </c>
      <c r="I99" s="155">
        <v>50</v>
      </c>
      <c r="J99" s="293">
        <v>14.850000000000001</v>
      </c>
      <c r="K99" s="69">
        <f t="shared" si="3"/>
        <v>816.75000000000011</v>
      </c>
      <c r="L99" s="294"/>
      <c r="M99" s="295"/>
      <c r="N99" s="295">
        <v>1</v>
      </c>
      <c r="O99" s="295">
        <v>1</v>
      </c>
      <c r="P99" s="295">
        <v>1</v>
      </c>
      <c r="S99" s="561"/>
    </row>
    <row r="100" spans="1:21" ht="29.1" customHeight="1">
      <c r="A100" s="1321"/>
      <c r="B100" s="1376"/>
      <c r="C100" s="269" t="s">
        <v>1444</v>
      </c>
      <c r="D100" s="292" t="s">
        <v>1485</v>
      </c>
      <c r="E100" s="115" t="s">
        <v>1455</v>
      </c>
      <c r="F100" s="234">
        <v>225</v>
      </c>
      <c r="G100" s="82">
        <v>3.3799999999999998E-4</v>
      </c>
      <c r="H100" s="170">
        <v>5</v>
      </c>
      <c r="I100" s="232">
        <v>40</v>
      </c>
      <c r="J100" s="15">
        <v>15.785</v>
      </c>
      <c r="K100" s="69">
        <f t="shared" si="3"/>
        <v>868.17499999999995</v>
      </c>
      <c r="L100" s="294"/>
      <c r="M100" s="295"/>
      <c r="N100" s="295">
        <v>1</v>
      </c>
      <c r="O100" s="295"/>
      <c r="P100" s="295">
        <v>2</v>
      </c>
      <c r="S100" s="561"/>
    </row>
    <row r="101" spans="1:21" ht="29.1" customHeight="1">
      <c r="A101" s="1321"/>
      <c r="B101" s="1376"/>
      <c r="C101" s="269" t="s">
        <v>898</v>
      </c>
      <c r="D101" s="292" t="s">
        <v>1486</v>
      </c>
      <c r="E101" s="115" t="s">
        <v>1455</v>
      </c>
      <c r="F101" s="234">
        <v>222</v>
      </c>
      <c r="G101" s="82">
        <v>2.7E-4</v>
      </c>
      <c r="H101" s="170">
        <v>5</v>
      </c>
      <c r="I101" s="232">
        <v>50</v>
      </c>
      <c r="J101" s="15">
        <v>16.335000000000001</v>
      </c>
      <c r="K101" s="69">
        <f t="shared" si="3"/>
        <v>898.42500000000007</v>
      </c>
      <c r="L101" s="294"/>
      <c r="M101" s="295"/>
      <c r="N101" s="295"/>
      <c r="O101" s="295">
        <v>2</v>
      </c>
      <c r="P101" s="295">
        <v>1</v>
      </c>
      <c r="S101" s="561"/>
    </row>
    <row r="102" spans="1:21" ht="29.1" customHeight="1" thickBot="1">
      <c r="A102" s="1321"/>
      <c r="B102" s="1376"/>
      <c r="C102" s="269" t="s">
        <v>1261</v>
      </c>
      <c r="D102" s="292" t="s">
        <v>1487</v>
      </c>
      <c r="E102" s="115" t="s">
        <v>1455</v>
      </c>
      <c r="F102" s="234">
        <v>255</v>
      </c>
      <c r="G102" s="82">
        <v>3.3799999999999998E-4</v>
      </c>
      <c r="H102" s="170">
        <v>5</v>
      </c>
      <c r="I102" s="232">
        <v>40</v>
      </c>
      <c r="J102" s="15">
        <v>17.237000000000002</v>
      </c>
      <c r="K102" s="69">
        <f t="shared" si="3"/>
        <v>948.03500000000008</v>
      </c>
      <c r="L102" s="294"/>
      <c r="M102" s="295"/>
      <c r="N102" s="295"/>
      <c r="O102" s="295">
        <v>2</v>
      </c>
      <c r="P102" s="295">
        <v>1</v>
      </c>
      <c r="S102" s="561"/>
    </row>
    <row r="103" spans="1:21" ht="29.1" customHeight="1">
      <c r="A103" s="1190"/>
      <c r="B103" s="1372" t="s">
        <v>836</v>
      </c>
      <c r="C103" s="559" t="s">
        <v>1445</v>
      </c>
      <c r="D103" s="261" t="s">
        <v>1492</v>
      </c>
      <c r="E103" s="10" t="s">
        <v>1455</v>
      </c>
      <c r="F103" s="233">
        <v>120</v>
      </c>
      <c r="G103" s="82">
        <v>9.0000000000000006E-5</v>
      </c>
      <c r="H103" s="169">
        <v>10</v>
      </c>
      <c r="I103" s="152">
        <v>150</v>
      </c>
      <c r="J103" s="61">
        <v>6.3690000000000007</v>
      </c>
      <c r="K103" s="68">
        <f t="shared" ref="K103:K116" si="4">J103*$K$2*((100-$K$1)/100)</f>
        <v>350.29500000000002</v>
      </c>
      <c r="L103" s="264"/>
      <c r="M103" s="284">
        <v>2</v>
      </c>
      <c r="N103" s="284"/>
      <c r="O103" s="284"/>
      <c r="P103" s="284"/>
      <c r="S103" s="561"/>
    </row>
    <row r="104" spans="1:21" s="497" customFormat="1" ht="29.1" customHeight="1">
      <c r="A104" s="1339"/>
      <c r="B104" s="1373"/>
      <c r="C104" s="562" t="s">
        <v>1446</v>
      </c>
      <c r="D104" s="378" t="s">
        <v>1494</v>
      </c>
      <c r="E104" s="113" t="s">
        <v>1455</v>
      </c>
      <c r="F104" s="113">
        <v>150</v>
      </c>
      <c r="G104" s="82">
        <v>1.13E-4</v>
      </c>
      <c r="H104" s="174">
        <v>10</v>
      </c>
      <c r="I104" s="211">
        <v>120</v>
      </c>
      <c r="J104" s="260">
        <v>8.0300000000000011</v>
      </c>
      <c r="K104" s="69">
        <f t="shared" si="4"/>
        <v>441.65000000000009</v>
      </c>
      <c r="L104" s="267"/>
      <c r="M104" s="287"/>
      <c r="N104" s="287"/>
      <c r="O104" s="287"/>
      <c r="P104" s="287"/>
      <c r="S104" s="561"/>
      <c r="U104" s="619"/>
    </row>
    <row r="105" spans="1:21" ht="29.1" customHeight="1" thickBot="1">
      <c r="A105" s="1192"/>
      <c r="B105" s="1374"/>
      <c r="C105" s="560" t="s">
        <v>1447</v>
      </c>
      <c r="D105" s="262" t="s">
        <v>1495</v>
      </c>
      <c r="E105" s="17" t="s">
        <v>1455</v>
      </c>
      <c r="F105" s="235">
        <v>204</v>
      </c>
      <c r="G105" s="82">
        <v>1.6899999999999999E-4</v>
      </c>
      <c r="H105" s="171">
        <v>10</v>
      </c>
      <c r="I105" s="268">
        <v>80</v>
      </c>
      <c r="J105" s="73">
        <v>11.330000000000002</v>
      </c>
      <c r="K105" s="70">
        <f t="shared" si="4"/>
        <v>623.15000000000009</v>
      </c>
      <c r="L105" s="266"/>
      <c r="M105" s="286"/>
      <c r="N105" s="286"/>
      <c r="O105" s="286">
        <v>2</v>
      </c>
      <c r="P105" s="286"/>
      <c r="S105" s="561"/>
    </row>
    <row r="106" spans="1:21" ht="29.1" customHeight="1">
      <c r="A106" s="1190"/>
      <c r="B106" s="1372" t="s">
        <v>837</v>
      </c>
      <c r="C106" s="567" t="s">
        <v>913</v>
      </c>
      <c r="D106" s="261" t="s">
        <v>1489</v>
      </c>
      <c r="E106" s="10" t="s">
        <v>1455</v>
      </c>
      <c r="F106" s="233">
        <v>53</v>
      </c>
      <c r="G106" s="82">
        <v>3.4E-5</v>
      </c>
      <c r="H106" s="169">
        <v>10</v>
      </c>
      <c r="I106" s="152">
        <v>400</v>
      </c>
      <c r="J106" s="61">
        <v>3.5310000000000001</v>
      </c>
      <c r="K106" s="68">
        <f t="shared" si="4"/>
        <v>194.20500000000001</v>
      </c>
      <c r="L106" s="264"/>
      <c r="M106" s="284">
        <v>1</v>
      </c>
      <c r="N106" s="284"/>
      <c r="O106" s="284"/>
      <c r="P106" s="284"/>
      <c r="S106" s="561"/>
    </row>
    <row r="107" spans="1:21" ht="29.1" customHeight="1">
      <c r="A107" s="1339"/>
      <c r="B107" s="1373"/>
      <c r="C107" s="269" t="s">
        <v>1448</v>
      </c>
      <c r="D107" s="257" t="s">
        <v>1456</v>
      </c>
      <c r="E107" s="113" t="s">
        <v>1455</v>
      </c>
      <c r="F107" s="113">
        <v>68</v>
      </c>
      <c r="G107" s="82">
        <v>3.8999999999999999E-5</v>
      </c>
      <c r="H107" s="174">
        <v>10</v>
      </c>
      <c r="I107" s="211">
        <v>350</v>
      </c>
      <c r="J107" s="260">
        <v>4.8400000000000007</v>
      </c>
      <c r="K107" s="69">
        <f t="shared" si="4"/>
        <v>266.20000000000005</v>
      </c>
      <c r="L107" s="267"/>
      <c r="M107" s="287">
        <v>1</v>
      </c>
      <c r="N107" s="287"/>
      <c r="O107" s="287"/>
      <c r="P107" s="287"/>
      <c r="S107" s="561"/>
    </row>
    <row r="108" spans="1:21" ht="29.1" customHeight="1">
      <c r="A108" s="1191"/>
      <c r="B108" s="1373"/>
      <c r="C108" s="269" t="s">
        <v>1449</v>
      </c>
      <c r="D108" s="257" t="s">
        <v>1468</v>
      </c>
      <c r="E108" s="14" t="s">
        <v>1455</v>
      </c>
      <c r="F108" s="234">
        <v>59</v>
      </c>
      <c r="G108" s="82">
        <v>3.8999999999999999E-5</v>
      </c>
      <c r="H108" s="170">
        <v>10</v>
      </c>
      <c r="I108" s="153">
        <v>350</v>
      </c>
      <c r="J108" s="60">
        <v>4.5760000000000005</v>
      </c>
      <c r="K108" s="69">
        <f t="shared" si="4"/>
        <v>251.68000000000004</v>
      </c>
      <c r="L108" s="265"/>
      <c r="M108" s="285"/>
      <c r="N108" s="285">
        <v>1</v>
      </c>
      <c r="O108" s="285"/>
      <c r="P108" s="285"/>
    </row>
    <row r="109" spans="1:21" ht="29.1" customHeight="1">
      <c r="A109" s="1191"/>
      <c r="B109" s="1373"/>
      <c r="C109" s="269" t="s">
        <v>1450</v>
      </c>
      <c r="D109" s="257" t="s">
        <v>1490</v>
      </c>
      <c r="E109" s="234" t="s">
        <v>1455</v>
      </c>
      <c r="F109" s="234">
        <v>80</v>
      </c>
      <c r="G109" s="82">
        <v>4.5000000000000003E-5</v>
      </c>
      <c r="H109" s="170">
        <v>10</v>
      </c>
      <c r="I109" s="232">
        <v>300</v>
      </c>
      <c r="J109" s="60">
        <v>5.0599999999999996</v>
      </c>
      <c r="K109" s="69">
        <f>J109*$K$2*((100-$K$1)/100)</f>
        <v>278.29999999999995</v>
      </c>
      <c r="L109" s="265"/>
      <c r="M109" s="285"/>
      <c r="N109" s="285">
        <v>1</v>
      </c>
      <c r="O109" s="285"/>
      <c r="P109" s="285"/>
    </row>
    <row r="110" spans="1:21" ht="29.1" customHeight="1">
      <c r="A110" s="1191"/>
      <c r="B110" s="1373"/>
      <c r="C110" s="269" t="s">
        <v>890</v>
      </c>
      <c r="D110" s="257" t="s">
        <v>1469</v>
      </c>
      <c r="E110" s="234" t="s">
        <v>1455</v>
      </c>
      <c r="F110" s="234">
        <v>128.5</v>
      </c>
      <c r="G110" s="82">
        <v>9.0000000000000006E-5</v>
      </c>
      <c r="H110" s="170">
        <v>10</v>
      </c>
      <c r="I110" s="232">
        <v>150</v>
      </c>
      <c r="J110" s="60">
        <v>8.25</v>
      </c>
      <c r="K110" s="69">
        <f>J110*$K$2*((100-$K$1)/100)</f>
        <v>453.75</v>
      </c>
      <c r="L110" s="265"/>
      <c r="M110" s="285"/>
      <c r="N110" s="285"/>
      <c r="O110" s="285">
        <v>1</v>
      </c>
      <c r="P110" s="285"/>
    </row>
    <row r="111" spans="1:21" ht="29.1" customHeight="1">
      <c r="A111" s="1191"/>
      <c r="B111" s="1373"/>
      <c r="C111" s="269" t="s">
        <v>914</v>
      </c>
      <c r="D111" s="257" t="s">
        <v>1491</v>
      </c>
      <c r="E111" s="14" t="s">
        <v>1455</v>
      </c>
      <c r="F111" s="234">
        <v>100</v>
      </c>
      <c r="G111" s="82">
        <v>5.3999999999999998E-5</v>
      </c>
      <c r="H111" s="170">
        <v>10</v>
      </c>
      <c r="I111" s="153">
        <v>250</v>
      </c>
      <c r="J111" s="60">
        <v>6.4900000000000011</v>
      </c>
      <c r="K111" s="69">
        <f t="shared" si="4"/>
        <v>356.95000000000005</v>
      </c>
      <c r="L111" s="265"/>
      <c r="M111" s="285"/>
      <c r="N111" s="285"/>
      <c r="O111" s="285">
        <v>1</v>
      </c>
      <c r="P111" s="285"/>
    </row>
    <row r="112" spans="1:21" ht="29.1" customHeight="1" thickBot="1">
      <c r="A112" s="1321"/>
      <c r="B112" s="1373"/>
      <c r="C112" s="563" t="s">
        <v>891</v>
      </c>
      <c r="D112" s="292" t="s">
        <v>1463</v>
      </c>
      <c r="E112" s="115" t="s">
        <v>1455</v>
      </c>
      <c r="F112" s="115">
        <v>165</v>
      </c>
      <c r="G112" s="82">
        <v>1.35E-4</v>
      </c>
      <c r="H112" s="172">
        <v>10</v>
      </c>
      <c r="I112" s="155">
        <v>100</v>
      </c>
      <c r="J112" s="293">
        <v>11.66</v>
      </c>
      <c r="K112" s="112">
        <f t="shared" si="4"/>
        <v>641.29999999999995</v>
      </c>
      <c r="L112" s="294"/>
      <c r="M112" s="286"/>
      <c r="N112" s="286"/>
      <c r="O112" s="286"/>
      <c r="P112" s="286">
        <v>1</v>
      </c>
    </row>
    <row r="113" spans="1:21" ht="29.1" customHeight="1">
      <c r="A113" s="375"/>
      <c r="B113" s="1369" t="s">
        <v>1278</v>
      </c>
      <c r="C113" s="559" t="s">
        <v>1279</v>
      </c>
      <c r="D113" s="261" t="s">
        <v>1456</v>
      </c>
      <c r="E113" s="233" t="s">
        <v>1455</v>
      </c>
      <c r="F113" s="233">
        <v>42.5</v>
      </c>
      <c r="G113" s="85"/>
      <c r="H113" s="169">
        <v>10</v>
      </c>
      <c r="I113" s="395">
        <v>350</v>
      </c>
      <c r="J113" s="390">
        <v>4.5979999999999999</v>
      </c>
      <c r="K113" s="391">
        <f t="shared" si="4"/>
        <v>252.89</v>
      </c>
      <c r="L113" s="392"/>
      <c r="M113" s="383">
        <v>1</v>
      </c>
      <c r="N113" s="383"/>
      <c r="O113" s="383"/>
      <c r="P113" s="383"/>
    </row>
    <row r="114" spans="1:21" ht="29.1" customHeight="1">
      <c r="A114" s="376"/>
      <c r="B114" s="1370"/>
      <c r="C114" s="269"/>
      <c r="D114" s="257"/>
      <c r="E114" s="234"/>
      <c r="F114" s="234">
        <v>0</v>
      </c>
      <c r="G114" s="82"/>
      <c r="H114" s="170"/>
      <c r="I114" s="232"/>
      <c r="J114" s="384"/>
      <c r="K114" s="385"/>
      <c r="L114" s="265"/>
      <c r="M114" s="383"/>
      <c r="N114" s="383"/>
      <c r="O114" s="383"/>
      <c r="P114" s="383"/>
    </row>
    <row r="115" spans="1:21" ht="29.1" customHeight="1" thickBot="1">
      <c r="A115" s="377"/>
      <c r="B115" s="1371"/>
      <c r="C115" s="560"/>
      <c r="D115" s="262"/>
      <c r="E115" s="235"/>
      <c r="F115" s="235">
        <v>0</v>
      </c>
      <c r="G115" s="111"/>
      <c r="H115" s="171"/>
      <c r="I115" s="268"/>
      <c r="J115" s="393"/>
      <c r="K115" s="252"/>
      <c r="L115" s="289"/>
      <c r="M115" s="383"/>
      <c r="N115" s="383"/>
      <c r="O115" s="383"/>
      <c r="P115" s="383"/>
    </row>
    <row r="116" spans="1:21" ht="29.1" customHeight="1">
      <c r="A116" s="1339"/>
      <c r="B116" s="1373" t="s">
        <v>841</v>
      </c>
      <c r="C116" s="562" t="s">
        <v>839</v>
      </c>
      <c r="D116" s="378" t="s">
        <v>737</v>
      </c>
      <c r="E116" s="113" t="s">
        <v>1453</v>
      </c>
      <c r="F116" s="113">
        <v>48.5</v>
      </c>
      <c r="G116" s="82">
        <v>9.2999999999999997E-5</v>
      </c>
      <c r="H116" s="174">
        <v>2</v>
      </c>
      <c r="I116" s="211" t="s">
        <v>667</v>
      </c>
      <c r="J116" s="260">
        <v>2.431</v>
      </c>
      <c r="K116" s="114">
        <f t="shared" si="4"/>
        <v>133.70500000000001</v>
      </c>
      <c r="L116" s="267"/>
      <c r="M116" s="284"/>
      <c r="N116" s="284"/>
      <c r="O116" s="284"/>
      <c r="P116" s="284"/>
    </row>
    <row r="117" spans="1:21" ht="29.1" customHeight="1">
      <c r="A117" s="1191"/>
      <c r="B117" s="1373"/>
      <c r="C117" s="269"/>
      <c r="D117" s="257"/>
      <c r="E117" s="14"/>
      <c r="F117" s="14">
        <v>0</v>
      </c>
      <c r="G117" s="82"/>
      <c r="H117" s="170"/>
      <c r="I117" s="153"/>
      <c r="J117" s="60"/>
      <c r="K117" s="69"/>
      <c r="L117" s="265"/>
      <c r="M117" s="285"/>
      <c r="N117" s="285"/>
      <c r="O117" s="285"/>
      <c r="P117" s="285"/>
    </row>
    <row r="118" spans="1:21" ht="29.1" customHeight="1" thickBot="1">
      <c r="A118" s="1192"/>
      <c r="B118" s="1374"/>
      <c r="C118" s="560"/>
      <c r="D118" s="262"/>
      <c r="E118" s="17"/>
      <c r="F118" s="17">
        <v>0</v>
      </c>
      <c r="G118" s="82"/>
      <c r="H118" s="171"/>
      <c r="I118" s="154"/>
      <c r="J118" s="73"/>
      <c r="K118" s="70"/>
      <c r="L118" s="266"/>
      <c r="M118" s="286"/>
      <c r="N118" s="286"/>
      <c r="O118" s="286"/>
      <c r="P118" s="286"/>
    </row>
    <row r="119" spans="1:21" ht="29.1" customHeight="1">
      <c r="A119" s="1190"/>
      <c r="B119" s="1372" t="s">
        <v>842</v>
      </c>
      <c r="C119" s="559" t="s">
        <v>897</v>
      </c>
      <c r="D119" s="263" t="s">
        <v>1496</v>
      </c>
      <c r="E119" s="10" t="s">
        <v>1455</v>
      </c>
      <c r="F119" s="233">
        <v>442</v>
      </c>
      <c r="G119" s="82">
        <v>1.4599999999999999E-3</v>
      </c>
      <c r="H119" s="169">
        <v>15</v>
      </c>
      <c r="I119" s="152">
        <v>75</v>
      </c>
      <c r="J119" s="61">
        <v>39.050000000000004</v>
      </c>
      <c r="K119" s="68">
        <f>J119*$K$2*((100-$K$1)/100)</f>
        <v>2147.7500000000005</v>
      </c>
      <c r="L119" s="264"/>
      <c r="M119" s="284">
        <v>1</v>
      </c>
      <c r="N119" s="284"/>
      <c r="O119" s="284"/>
      <c r="P119" s="284"/>
    </row>
    <row r="120" spans="1:21" ht="29.1" customHeight="1">
      <c r="A120" s="1339"/>
      <c r="B120" s="1373"/>
      <c r="C120" s="562" t="s">
        <v>1451</v>
      </c>
      <c r="D120" s="296" t="s">
        <v>1497</v>
      </c>
      <c r="E120" s="113" t="s">
        <v>1455</v>
      </c>
      <c r="F120" s="113">
        <v>163</v>
      </c>
      <c r="G120" s="82">
        <v>5.9400000000000002E-4</v>
      </c>
      <c r="H120" s="174">
        <v>10</v>
      </c>
      <c r="I120" s="211">
        <v>50</v>
      </c>
      <c r="J120" s="260">
        <v>14.3</v>
      </c>
      <c r="K120" s="69">
        <f>J120*$K$2*((100-$K$1)/100)</f>
        <v>786.5</v>
      </c>
      <c r="L120" s="267"/>
      <c r="M120" s="287">
        <v>1</v>
      </c>
      <c r="N120" s="287"/>
      <c r="O120" s="287"/>
      <c r="P120" s="287"/>
    </row>
    <row r="121" spans="1:21" ht="29.1" customHeight="1">
      <c r="A121" s="1339"/>
      <c r="B121" s="1373"/>
      <c r="C121" s="562" t="s">
        <v>896</v>
      </c>
      <c r="D121" s="296" t="s">
        <v>1498</v>
      </c>
      <c r="E121" s="113" t="s">
        <v>1455</v>
      </c>
      <c r="F121" s="113">
        <v>256</v>
      </c>
      <c r="G121" s="82">
        <v>8.3600000000000005E-4</v>
      </c>
      <c r="H121" s="174">
        <v>15</v>
      </c>
      <c r="I121" s="211">
        <v>75</v>
      </c>
      <c r="J121" s="260">
        <v>26.62</v>
      </c>
      <c r="K121" s="114">
        <f>J121*$K$2*((100-$K$1)/100)</f>
        <v>1464.1000000000001</v>
      </c>
      <c r="L121" s="267"/>
      <c r="M121" s="287">
        <v>1</v>
      </c>
      <c r="N121" s="287"/>
      <c r="O121" s="287"/>
      <c r="P121" s="287"/>
    </row>
    <row r="122" spans="1:21" ht="29.1" customHeight="1">
      <c r="A122" s="1191"/>
      <c r="B122" s="1373"/>
      <c r="C122" s="269" t="s">
        <v>1452</v>
      </c>
      <c r="D122" s="259" t="s">
        <v>1499</v>
      </c>
      <c r="E122" s="14" t="s">
        <v>1455</v>
      </c>
      <c r="F122" s="234">
        <v>175</v>
      </c>
      <c r="G122" s="82">
        <v>5.9400000000000002E-4</v>
      </c>
      <c r="H122" s="170">
        <v>10</v>
      </c>
      <c r="I122" s="153">
        <v>50</v>
      </c>
      <c r="J122" s="60">
        <v>15.235000000000001</v>
      </c>
      <c r="K122" s="114">
        <f>J122*$K$2*((100-$K$1)/100)</f>
        <v>837.92500000000007</v>
      </c>
      <c r="L122" s="265"/>
      <c r="M122" s="285"/>
      <c r="N122" s="285">
        <v>1</v>
      </c>
      <c r="O122" s="285"/>
      <c r="P122" s="285"/>
    </row>
    <row r="123" spans="1:21" ht="29.1" customHeight="1" thickBot="1">
      <c r="A123" s="1192"/>
      <c r="B123" s="1374"/>
      <c r="C123" s="560"/>
      <c r="D123" s="262"/>
      <c r="E123" s="17"/>
      <c r="F123" s="17">
        <v>0</v>
      </c>
      <c r="G123" s="82"/>
      <c r="H123" s="171"/>
      <c r="I123" s="154"/>
      <c r="J123" s="73"/>
      <c r="K123" s="70"/>
      <c r="L123" s="266"/>
      <c r="M123" s="286"/>
      <c r="N123" s="286"/>
      <c r="O123" s="286"/>
      <c r="P123" s="286"/>
    </row>
    <row r="124" spans="1:21" ht="29.1" customHeight="1">
      <c r="A124" s="1190"/>
      <c r="B124" s="1372" t="s">
        <v>843</v>
      </c>
      <c r="C124" s="559" t="s">
        <v>838</v>
      </c>
      <c r="D124" s="263" t="s">
        <v>1488</v>
      </c>
      <c r="E124" s="10" t="s">
        <v>1455</v>
      </c>
      <c r="F124" s="233">
        <v>188</v>
      </c>
      <c r="G124" s="82">
        <v>4.0299999999999998E-4</v>
      </c>
      <c r="H124" s="169">
        <v>1</v>
      </c>
      <c r="I124" s="152">
        <v>40</v>
      </c>
      <c r="J124" s="61">
        <v>11.814000000000002</v>
      </c>
      <c r="K124" s="68">
        <f>J124*$K$2*((100-$K$1)/100)</f>
        <v>649.7700000000001</v>
      </c>
      <c r="L124" s="264"/>
      <c r="M124" s="284">
        <v>2</v>
      </c>
      <c r="N124" s="284"/>
      <c r="O124" s="284"/>
      <c r="P124" s="284"/>
    </row>
    <row r="125" spans="1:21" s="497" customFormat="1" ht="29.1" customHeight="1">
      <c r="A125" s="1321"/>
      <c r="B125" s="1373"/>
      <c r="C125" s="737" t="s">
        <v>1814</v>
      </c>
      <c r="D125" s="743" t="s">
        <v>1488</v>
      </c>
      <c r="E125" s="744" t="s">
        <v>1455</v>
      </c>
      <c r="F125" s="739">
        <v>194</v>
      </c>
      <c r="G125" s="731"/>
      <c r="H125" s="741">
        <v>10</v>
      </c>
      <c r="I125" s="742" t="s">
        <v>672</v>
      </c>
      <c r="J125" s="293">
        <v>15.345000000000001</v>
      </c>
      <c r="K125" s="112">
        <f>J125*$K$2*((100-$K$1)/100)</f>
        <v>843.97500000000002</v>
      </c>
      <c r="L125" s="294"/>
      <c r="M125" s="295"/>
      <c r="N125" s="295"/>
      <c r="O125" s="295"/>
      <c r="P125" s="295"/>
      <c r="U125" s="619"/>
    </row>
    <row r="126" spans="1:21" s="497" customFormat="1" ht="29.1" customHeight="1">
      <c r="A126" s="1321"/>
      <c r="B126" s="1373"/>
      <c r="C126" s="737" t="s">
        <v>1815</v>
      </c>
      <c r="D126" s="743" t="s">
        <v>1499</v>
      </c>
      <c r="E126" s="744" t="s">
        <v>1455</v>
      </c>
      <c r="F126" s="739">
        <v>227</v>
      </c>
      <c r="G126" s="731"/>
      <c r="H126" s="741">
        <v>10</v>
      </c>
      <c r="I126" s="742" t="s">
        <v>672</v>
      </c>
      <c r="J126" s="293">
        <v>17.27</v>
      </c>
      <c r="K126" s="112">
        <f>J126*$K$2*((100-$K$1)/100)</f>
        <v>949.85</v>
      </c>
      <c r="L126" s="294"/>
      <c r="M126" s="295"/>
      <c r="N126" s="295"/>
      <c r="O126" s="295"/>
      <c r="P126" s="295"/>
      <c r="U126" s="619"/>
    </row>
    <row r="127" spans="1:21" ht="29.1" customHeight="1" thickBot="1">
      <c r="A127" s="1192"/>
      <c r="B127" s="1374"/>
      <c r="C127" s="560"/>
      <c r="D127" s="262"/>
      <c r="E127" s="17"/>
      <c r="F127" s="17">
        <v>0</v>
      </c>
      <c r="G127" s="82"/>
      <c r="H127" s="171"/>
      <c r="I127" s="154"/>
      <c r="J127" s="73"/>
      <c r="K127" s="70"/>
      <c r="L127" s="266"/>
      <c r="M127" s="286"/>
      <c r="N127" s="286"/>
      <c r="O127" s="286"/>
      <c r="P127" s="286"/>
    </row>
    <row r="128" spans="1:21" ht="29.1" customHeight="1">
      <c r="A128" s="1190"/>
      <c r="B128" s="1369" t="s">
        <v>856</v>
      </c>
      <c r="C128" s="559" t="s">
        <v>845</v>
      </c>
      <c r="D128" s="261"/>
      <c r="E128" s="233"/>
      <c r="F128" s="233">
        <v>7307.692</v>
      </c>
      <c r="G128" s="82">
        <v>2.6499999999999999E-2</v>
      </c>
      <c r="H128" s="169"/>
      <c r="I128" s="281">
        <v>1</v>
      </c>
      <c r="J128" s="61">
        <v>456.50000000000006</v>
      </c>
      <c r="K128" s="69">
        <f>J128*$K$2*((100-$K$1)/100)</f>
        <v>25107.500000000004</v>
      </c>
      <c r="L128" s="264"/>
      <c r="M128" s="284"/>
      <c r="N128" s="284"/>
      <c r="O128" s="284"/>
      <c r="P128" s="284"/>
    </row>
    <row r="129" spans="1:16" ht="29.1" customHeight="1">
      <c r="A129" s="1191"/>
      <c r="B129" s="1370"/>
      <c r="C129" s="269"/>
      <c r="D129" s="257"/>
      <c r="E129" s="234"/>
      <c r="F129" s="234">
        <v>0</v>
      </c>
      <c r="G129" s="82"/>
      <c r="H129" s="170"/>
      <c r="I129" s="232"/>
      <c r="J129" s="60"/>
      <c r="K129" s="69"/>
      <c r="L129" s="265"/>
      <c r="M129" s="285"/>
      <c r="N129" s="285"/>
      <c r="O129" s="285"/>
      <c r="P129" s="285"/>
    </row>
    <row r="130" spans="1:16" ht="29.1" customHeight="1" thickBot="1">
      <c r="A130" s="1192"/>
      <c r="B130" s="1371"/>
      <c r="C130" s="560"/>
      <c r="D130" s="262"/>
      <c r="E130" s="235"/>
      <c r="F130" s="235">
        <v>0</v>
      </c>
      <c r="G130" s="82"/>
      <c r="H130" s="171"/>
      <c r="I130" s="268"/>
      <c r="J130" s="73"/>
      <c r="K130" s="70"/>
      <c r="L130" s="266"/>
      <c r="M130" s="286"/>
      <c r="N130" s="286"/>
      <c r="O130" s="286"/>
      <c r="P130" s="286"/>
    </row>
    <row r="131" spans="1:16" ht="49.5" customHeight="1">
      <c r="A131" s="1190"/>
      <c r="B131" s="1369" t="s">
        <v>1356</v>
      </c>
      <c r="C131" s="559" t="s">
        <v>1357</v>
      </c>
      <c r="D131" s="261"/>
      <c r="E131" s="233"/>
      <c r="F131" s="233">
        <v>5880</v>
      </c>
      <c r="G131" s="82">
        <v>0.02</v>
      </c>
      <c r="H131" s="507">
        <v>1</v>
      </c>
      <c r="I131" s="506" t="s">
        <v>641</v>
      </c>
      <c r="J131" s="61">
        <v>601.70000000000005</v>
      </c>
      <c r="K131" s="69">
        <f>J131*$K$2*((100-$K$1)/100)</f>
        <v>33093.5</v>
      </c>
      <c r="L131" s="264"/>
    </row>
    <row r="132" spans="1:16" ht="49.5" customHeight="1">
      <c r="A132" s="1191"/>
      <c r="B132" s="1370"/>
      <c r="C132" s="269"/>
      <c r="D132" s="257"/>
      <c r="E132" s="234"/>
      <c r="F132" s="234">
        <v>0</v>
      </c>
      <c r="G132" s="82"/>
      <c r="H132" s="170"/>
      <c r="I132" s="232"/>
      <c r="J132" s="60"/>
      <c r="K132" s="69"/>
      <c r="L132" s="265"/>
    </row>
    <row r="133" spans="1:16" ht="49.5" customHeight="1" thickBot="1">
      <c r="A133" s="1192"/>
      <c r="B133" s="1371"/>
      <c r="C133" s="560"/>
      <c r="D133" s="262"/>
      <c r="E133" s="235"/>
      <c r="F133" s="235">
        <v>0</v>
      </c>
      <c r="G133" s="82"/>
      <c r="H133" s="171"/>
      <c r="I133" s="268"/>
      <c r="J133" s="73"/>
      <c r="K133" s="70"/>
      <c r="L133" s="266"/>
    </row>
    <row r="134" spans="1:16" ht="29.1" customHeight="1"/>
    <row r="135" spans="1:16" ht="29.1" customHeight="1"/>
    <row r="136" spans="1:16" ht="29.1" customHeight="1"/>
    <row r="137" spans="1:16" ht="29.1" customHeight="1"/>
    <row r="138" spans="1:16" ht="29.1" customHeight="1"/>
    <row r="139" spans="1:16" ht="29.1" customHeight="1"/>
    <row r="140" spans="1:16" ht="29.1" customHeight="1"/>
    <row r="141" spans="1:16" ht="29.1" customHeight="1"/>
    <row r="142" spans="1:16" ht="29.1" customHeight="1"/>
    <row r="143" spans="1:16" ht="29.1" customHeight="1"/>
    <row r="144" spans="1:16" ht="29.1" customHeight="1"/>
    <row r="145" ht="29.1" customHeight="1"/>
    <row r="146" ht="29.1" customHeight="1"/>
    <row r="147" ht="29.1" customHeight="1"/>
    <row r="148" ht="29.1" customHeight="1"/>
    <row r="149" ht="29.1" customHeight="1"/>
    <row r="150" ht="29.1" customHeight="1"/>
    <row r="151" ht="29.1" customHeight="1"/>
    <row r="152" ht="29.1" customHeight="1"/>
    <row r="153" ht="29.1" customHeight="1"/>
    <row r="154" ht="29.1" customHeight="1"/>
    <row r="155" ht="29.1" customHeight="1"/>
    <row r="156" ht="29.1" customHeight="1"/>
    <row r="157" ht="29.1" customHeight="1"/>
    <row r="158" ht="29.1" customHeight="1"/>
    <row r="159" ht="29.1" customHeight="1"/>
    <row r="160" ht="29.1" customHeight="1"/>
    <row r="161" ht="29.1" customHeight="1"/>
    <row r="162" ht="29.1" customHeight="1"/>
    <row r="163" ht="29.1" customHeight="1"/>
    <row r="164" ht="29.1" customHeight="1"/>
    <row r="165" ht="29.1" customHeight="1"/>
    <row r="166" ht="29.1" customHeight="1"/>
    <row r="167" ht="29.1" customHeight="1"/>
    <row r="168" ht="29.1" customHeight="1"/>
    <row r="169" ht="29.1" customHeight="1"/>
    <row r="170" ht="29.1" customHeight="1"/>
    <row r="171" ht="29.1" customHeight="1"/>
    <row r="172" ht="29.1" customHeight="1"/>
    <row r="173" ht="29.1" customHeight="1"/>
    <row r="174" ht="29.1" customHeight="1"/>
    <row r="175" ht="29.1" customHeight="1"/>
    <row r="176" ht="29.1" customHeight="1"/>
    <row r="177" ht="29.1" customHeight="1"/>
    <row r="178" ht="29.1" customHeight="1"/>
    <row r="179" ht="29.1" customHeight="1"/>
    <row r="180" ht="29.1" customHeight="1"/>
    <row r="181" ht="29.1" customHeight="1"/>
    <row r="182" ht="29.1" customHeight="1"/>
    <row r="183" ht="29.1" customHeight="1"/>
    <row r="184" ht="29.1" customHeight="1"/>
    <row r="185" ht="29.1" customHeight="1"/>
    <row r="186" ht="29.1" customHeight="1"/>
    <row r="187" ht="29.1" customHeight="1"/>
    <row r="188" ht="29.1" customHeight="1"/>
    <row r="189" ht="29.1" customHeight="1"/>
    <row r="190" ht="29.1" customHeight="1"/>
    <row r="191" ht="29.1" customHeight="1"/>
    <row r="192" ht="29.1" customHeight="1"/>
    <row r="193" ht="29.1" customHeight="1"/>
    <row r="194" ht="29.1" customHeight="1"/>
    <row r="195" ht="29.1" customHeight="1"/>
    <row r="196" ht="29.1" customHeight="1"/>
    <row r="197" ht="29.1" customHeight="1"/>
    <row r="198" ht="29.1" customHeight="1"/>
    <row r="199" ht="29.1" customHeight="1"/>
    <row r="200" ht="29.1" customHeight="1"/>
    <row r="201" ht="29.1" customHeight="1"/>
    <row r="202" ht="29.1" customHeight="1"/>
    <row r="203" ht="29.1" customHeight="1"/>
    <row r="204" ht="29.1" customHeight="1"/>
    <row r="205" ht="29.1" customHeight="1"/>
    <row r="206" ht="29.1" customHeight="1"/>
    <row r="207" ht="29.1" customHeight="1"/>
    <row r="208" ht="29.1" customHeight="1"/>
    <row r="209" ht="29.1" customHeight="1"/>
    <row r="210" ht="29.1" customHeight="1"/>
    <row r="211" ht="29.1" customHeight="1"/>
    <row r="212" ht="29.1" customHeight="1"/>
    <row r="213" ht="29.1" customHeight="1"/>
    <row r="214" ht="29.1" customHeight="1"/>
    <row r="215" ht="29.1" customHeight="1"/>
    <row r="216" ht="29.1" customHeight="1"/>
    <row r="217" ht="29.1" customHeight="1"/>
    <row r="218" ht="29.1" customHeight="1"/>
    <row r="219" ht="29.1" customHeight="1"/>
    <row r="220" ht="29.1" customHeight="1"/>
    <row r="221" ht="29.1" customHeight="1"/>
    <row r="222" ht="29.1" customHeight="1"/>
    <row r="223" ht="29.1" customHeight="1"/>
    <row r="224" ht="29.1" customHeight="1"/>
    <row r="225" ht="29.1" customHeight="1"/>
    <row r="226" ht="29.1" customHeight="1"/>
    <row r="227" ht="29.1" customHeight="1"/>
    <row r="228" ht="29.1" customHeight="1"/>
    <row r="229" ht="29.1" customHeight="1"/>
    <row r="230" ht="29.1" customHeight="1"/>
    <row r="231" ht="29.1" customHeight="1"/>
    <row r="232" ht="29.1" customHeight="1"/>
    <row r="233" ht="29.1" customHeight="1"/>
    <row r="234" ht="29.1" customHeight="1"/>
    <row r="235" ht="29.1" customHeight="1"/>
    <row r="236" ht="29.1" customHeight="1"/>
    <row r="237" ht="29.1" customHeight="1"/>
    <row r="238" ht="29.1" customHeight="1"/>
    <row r="239" ht="29.1" customHeight="1"/>
    <row r="240" ht="29.1" customHeight="1"/>
    <row r="241" ht="29.1" customHeight="1"/>
    <row r="242" ht="29.1" customHeight="1"/>
    <row r="243" ht="29.1" customHeight="1"/>
    <row r="244" ht="29.1" customHeight="1"/>
    <row r="245" ht="29.1" customHeight="1"/>
    <row r="246" ht="29.1" customHeight="1"/>
    <row r="247" ht="29.1" customHeight="1"/>
    <row r="248" ht="29.1" customHeight="1"/>
    <row r="249" ht="29.1" customHeight="1"/>
    <row r="250" ht="29.1" customHeight="1"/>
    <row r="251" ht="29.1" customHeight="1"/>
    <row r="252" ht="29.1" customHeight="1"/>
    <row r="253" ht="29.1" customHeight="1"/>
    <row r="254" ht="29.1" customHeight="1"/>
  </sheetData>
  <mergeCells count="65">
    <mergeCell ref="A131:A133"/>
    <mergeCell ref="B131:B133"/>
    <mergeCell ref="M5:P5"/>
    <mergeCell ref="S9:S15"/>
    <mergeCell ref="L6:L7"/>
    <mergeCell ref="F6:F7"/>
    <mergeCell ref="K6:K7"/>
    <mergeCell ref="F5:J5"/>
    <mergeCell ref="J6:J7"/>
    <mergeCell ref="R6:R7"/>
    <mergeCell ref="A44:A48"/>
    <mergeCell ref="B44:B48"/>
    <mergeCell ref="H6:I6"/>
    <mergeCell ref="B6:B7"/>
    <mergeCell ref="A40:A43"/>
    <mergeCell ref="B40:B43"/>
    <mergeCell ref="A9:A15"/>
    <mergeCell ref="B9:B15"/>
    <mergeCell ref="A6:A7"/>
    <mergeCell ref="A28:A38"/>
    <mergeCell ref="B28:B38"/>
    <mergeCell ref="A1:A5"/>
    <mergeCell ref="B1:E5"/>
    <mergeCell ref="A16:A27"/>
    <mergeCell ref="B16:B27"/>
    <mergeCell ref="A8:K8"/>
    <mergeCell ref="F1:J1"/>
    <mergeCell ref="K1:L1"/>
    <mergeCell ref="C6:C7"/>
    <mergeCell ref="D6:D7"/>
    <mergeCell ref="E6:E7"/>
    <mergeCell ref="K5:L5"/>
    <mergeCell ref="F2:J2"/>
    <mergeCell ref="F3:J3"/>
    <mergeCell ref="K3:L3"/>
    <mergeCell ref="F4:J4"/>
    <mergeCell ref="K4:L4"/>
    <mergeCell ref="A116:A118"/>
    <mergeCell ref="B116:B118"/>
    <mergeCell ref="A119:A123"/>
    <mergeCell ref="B113:B115"/>
    <mergeCell ref="A49:A54"/>
    <mergeCell ref="B49:B54"/>
    <mergeCell ref="A60:A67"/>
    <mergeCell ref="B60:B67"/>
    <mergeCell ref="A68:A70"/>
    <mergeCell ref="B68:B70"/>
    <mergeCell ref="A55:A59"/>
    <mergeCell ref="B55:B59"/>
    <mergeCell ref="G6:G7"/>
    <mergeCell ref="A128:A130"/>
    <mergeCell ref="B128:B130"/>
    <mergeCell ref="A74:A79"/>
    <mergeCell ref="B74:B79"/>
    <mergeCell ref="A80:A102"/>
    <mergeCell ref="B80:B102"/>
    <mergeCell ref="A103:A105"/>
    <mergeCell ref="B103:B105"/>
    <mergeCell ref="A71:A73"/>
    <mergeCell ref="B71:B73"/>
    <mergeCell ref="A124:A127"/>
    <mergeCell ref="B124:B127"/>
    <mergeCell ref="A106:A112"/>
    <mergeCell ref="B106:B112"/>
    <mergeCell ref="B119:B123"/>
  </mergeCells>
  <pageMargins left="0.7" right="0.7" top="0.75" bottom="0.75" header="0.3" footer="0.3"/>
  <pageSetup paperSize="9" scale="49"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179"/>
  <sheetViews>
    <sheetView zoomScale="80" zoomScaleNormal="80" workbookViewId="0">
      <pane ySplit="8" topLeftCell="A174" activePane="bottomLeft" state="frozen"/>
      <selection pane="bottomLeft" activeCell="D19" sqref="D19"/>
    </sheetView>
  </sheetViews>
  <sheetFormatPr defaultRowHeight="28.15" customHeight="1"/>
  <cols>
    <col min="1" max="1" width="28.140625" customWidth="1"/>
    <col min="2" max="2" width="31.85546875" customWidth="1"/>
    <col min="3" max="4" width="13.42578125" customWidth="1"/>
    <col min="5" max="5" width="8" customWidth="1"/>
    <col min="6" max="6" width="8.85546875" customWidth="1"/>
    <col min="7" max="7" width="17.140625" hidden="1" customWidth="1"/>
    <col min="8" max="9" width="6.42578125" customWidth="1"/>
    <col min="10" max="10" width="15" customWidth="1"/>
    <col min="11" max="11" width="15.85546875" customWidth="1"/>
    <col min="12" max="12" width="15" customWidth="1"/>
    <col min="13" max="13" width="3.28515625" customWidth="1"/>
  </cols>
  <sheetData>
    <row r="1" spans="1:17" ht="20.45" customHeight="1">
      <c r="A1" s="1212"/>
      <c r="B1" s="1203" t="s">
        <v>2094</v>
      </c>
      <c r="C1" s="1204"/>
      <c r="D1" s="1204"/>
      <c r="E1" s="1205"/>
      <c r="F1" s="1221" t="s">
        <v>178</v>
      </c>
      <c r="G1" s="1221"/>
      <c r="H1" s="1221"/>
      <c r="I1" s="1222"/>
      <c r="J1" s="1223"/>
      <c r="K1" s="1331">
        <f>'Запорная арматура'!K1:L1</f>
        <v>0</v>
      </c>
      <c r="L1" s="1332"/>
    </row>
    <row r="2" spans="1:17" ht="20.45" customHeight="1">
      <c r="A2" s="1213"/>
      <c r="B2" s="1206"/>
      <c r="C2" s="1207"/>
      <c r="D2" s="1207"/>
      <c r="E2" s="1208"/>
      <c r="F2" s="1224" t="s">
        <v>281</v>
      </c>
      <c r="G2" s="1224"/>
      <c r="H2" s="1224"/>
      <c r="I2" s="1225"/>
      <c r="J2" s="1226"/>
      <c r="K2" s="87">
        <f>'Запорная арматура'!K2</f>
        <v>55</v>
      </c>
      <c r="L2" s="88">
        <f>'Запорная арматура'!L2</f>
        <v>60</v>
      </c>
    </row>
    <row r="3" spans="1:17" ht="20.45" customHeight="1">
      <c r="A3" s="1213"/>
      <c r="B3" s="1206"/>
      <c r="C3" s="1207"/>
      <c r="D3" s="1207"/>
      <c r="E3" s="1208"/>
      <c r="F3" s="1224" t="s">
        <v>52</v>
      </c>
      <c r="G3" s="1224"/>
      <c r="H3" s="1224"/>
      <c r="I3" s="1225"/>
      <c r="J3" s="1226"/>
      <c r="K3" s="1197">
        <f>'Запорная арматура'!K3:L3</f>
        <v>0</v>
      </c>
      <c r="L3" s="1198"/>
    </row>
    <row r="4" spans="1:17" ht="20.45" customHeight="1">
      <c r="A4" s="1213"/>
      <c r="B4" s="1206"/>
      <c r="C4" s="1207"/>
      <c r="D4" s="1207"/>
      <c r="E4" s="1208"/>
      <c r="F4" s="1395" t="s">
        <v>174</v>
      </c>
      <c r="G4" s="1224"/>
      <c r="H4" s="1224"/>
      <c r="I4" s="1225"/>
      <c r="J4" s="1226"/>
      <c r="K4" s="1199">
        <f>'Запорная арматура'!K4:L4</f>
        <v>0</v>
      </c>
      <c r="L4" s="1200"/>
    </row>
    <row r="5" spans="1:17" ht="20.45" customHeight="1" thickBot="1">
      <c r="A5" s="1214"/>
      <c r="B5" s="1209"/>
      <c r="C5" s="1210"/>
      <c r="D5" s="1210"/>
      <c r="E5" s="1211"/>
      <c r="F5" s="1394" t="s">
        <v>175</v>
      </c>
      <c r="G5" s="1227"/>
      <c r="H5" s="1227"/>
      <c r="I5" s="1228"/>
      <c r="J5" s="1229"/>
      <c r="K5" s="1333">
        <f>'Запорная арматура'!K5:L5</f>
        <v>0</v>
      </c>
      <c r="L5" s="1202"/>
    </row>
    <row r="6" spans="1:17" ht="16.899999999999999" customHeight="1" thickBot="1">
      <c r="A6" s="1215" t="s">
        <v>0</v>
      </c>
      <c r="B6" s="1215" t="s">
        <v>60</v>
      </c>
      <c r="C6" s="1215" t="s">
        <v>61</v>
      </c>
      <c r="D6" s="1215" t="s">
        <v>1</v>
      </c>
      <c r="E6" s="1219" t="s">
        <v>162</v>
      </c>
      <c r="F6" s="1183" t="s">
        <v>170</v>
      </c>
      <c r="G6" s="150"/>
      <c r="H6" s="1185" t="s">
        <v>632</v>
      </c>
      <c r="I6" s="1186"/>
      <c r="J6" s="1181" t="s">
        <v>1283</v>
      </c>
      <c r="K6" s="1193" t="s">
        <v>171</v>
      </c>
      <c r="L6" s="1334" t="s">
        <v>51</v>
      </c>
    </row>
    <row r="7" spans="1:17" ht="16.899999999999999" customHeight="1" thickBot="1">
      <c r="A7" s="1216"/>
      <c r="B7" s="1216"/>
      <c r="C7" s="1216"/>
      <c r="D7" s="1216"/>
      <c r="E7" s="1220"/>
      <c r="F7" s="1184"/>
      <c r="G7" s="149"/>
      <c r="H7" s="151" t="s">
        <v>633</v>
      </c>
      <c r="I7" s="196" t="s">
        <v>634</v>
      </c>
      <c r="J7" s="1182"/>
      <c r="K7" s="1194"/>
      <c r="L7" s="1335"/>
    </row>
    <row r="8" spans="1:17" ht="28.15" customHeight="1" thickBot="1">
      <c r="A8" s="1336" t="s">
        <v>1150</v>
      </c>
      <c r="B8" s="1337"/>
      <c r="C8" s="1337"/>
      <c r="D8" s="1337"/>
      <c r="E8" s="1337"/>
      <c r="F8" s="1337"/>
      <c r="G8" s="1337"/>
      <c r="H8" s="1337"/>
      <c r="I8" s="1337"/>
      <c r="J8" s="1337"/>
      <c r="K8" s="1337"/>
      <c r="L8" s="239"/>
    </row>
    <row r="9" spans="1:17" ht="28.15" customHeight="1" thickBot="1">
      <c r="A9" s="1072" t="s">
        <v>1140</v>
      </c>
      <c r="B9" s="1073"/>
      <c r="C9" s="1073"/>
      <c r="D9" s="1073"/>
      <c r="E9" s="1073"/>
      <c r="F9" s="1073"/>
      <c r="G9" s="1073"/>
      <c r="H9" s="1073"/>
      <c r="I9" s="1073"/>
      <c r="J9" s="1073"/>
      <c r="K9" s="1073"/>
      <c r="L9" s="248"/>
    </row>
    <row r="10" spans="1:17" ht="23.1" customHeight="1">
      <c r="A10" s="1190"/>
      <c r="B10" s="1140" t="s">
        <v>968</v>
      </c>
      <c r="C10" s="323" t="s">
        <v>975</v>
      </c>
      <c r="D10" s="317" t="s">
        <v>976</v>
      </c>
      <c r="E10" s="233">
        <v>16</v>
      </c>
      <c r="F10" s="233">
        <v>424.88799999999998</v>
      </c>
      <c r="G10" s="353">
        <v>2.2499999999999999E-4</v>
      </c>
      <c r="H10" s="169">
        <v>6</v>
      </c>
      <c r="I10" s="281"/>
      <c r="J10" s="11">
        <v>5.3900000000000006</v>
      </c>
      <c r="K10" s="16">
        <f t="shared" ref="K10:K73" si="0">J10*$K$2*((100-$K$1)/100)</f>
        <v>296.45000000000005</v>
      </c>
      <c r="L10" s="241"/>
      <c r="O10" s="497"/>
      <c r="P10" s="497"/>
      <c r="Q10" s="497"/>
    </row>
    <row r="11" spans="1:17" ht="23.1" customHeight="1">
      <c r="A11" s="1191"/>
      <c r="B11" s="1141"/>
      <c r="C11" s="321" t="s">
        <v>974</v>
      </c>
      <c r="D11" s="318" t="s">
        <v>977</v>
      </c>
      <c r="E11" s="234">
        <v>16</v>
      </c>
      <c r="F11" s="234">
        <v>490.726</v>
      </c>
      <c r="G11" s="354">
        <v>3.2400000000000001E-4</v>
      </c>
      <c r="H11" s="170">
        <v>6</v>
      </c>
      <c r="I11" s="232"/>
      <c r="J11" s="15">
        <v>6.4900000000000011</v>
      </c>
      <c r="K11" s="16">
        <f t="shared" si="0"/>
        <v>356.95000000000005</v>
      </c>
      <c r="L11" s="242"/>
      <c r="O11" s="497"/>
      <c r="P11" s="497"/>
      <c r="Q11" s="497"/>
    </row>
    <row r="12" spans="1:17" ht="23.1" customHeight="1">
      <c r="A12" s="1191"/>
      <c r="B12" s="1141"/>
      <c r="C12" s="321" t="s">
        <v>973</v>
      </c>
      <c r="D12" s="318" t="s">
        <v>978</v>
      </c>
      <c r="E12" s="234">
        <v>16</v>
      </c>
      <c r="F12" s="234">
        <v>774.899</v>
      </c>
      <c r="G12" s="354">
        <v>4.84E-4</v>
      </c>
      <c r="H12" s="170">
        <v>6</v>
      </c>
      <c r="I12" s="232"/>
      <c r="J12" s="15">
        <v>9.1959999999999997</v>
      </c>
      <c r="K12" s="16">
        <f t="shared" si="0"/>
        <v>505.78</v>
      </c>
      <c r="L12" s="242"/>
      <c r="O12" s="497"/>
      <c r="P12" s="497"/>
      <c r="Q12" s="497"/>
    </row>
    <row r="13" spans="1:17" ht="23.1" customHeight="1">
      <c r="A13" s="1191"/>
      <c r="B13" s="1141"/>
      <c r="C13" s="321" t="s">
        <v>972</v>
      </c>
      <c r="D13" s="318" t="s">
        <v>979</v>
      </c>
      <c r="E13" s="234">
        <v>16</v>
      </c>
      <c r="F13" s="234">
        <v>986.99</v>
      </c>
      <c r="G13" s="354">
        <v>7.8399999999999997E-4</v>
      </c>
      <c r="H13" s="170">
        <v>6</v>
      </c>
      <c r="I13" s="232"/>
      <c r="J13" s="15">
        <v>11.924000000000001</v>
      </c>
      <c r="K13" s="16">
        <f t="shared" si="0"/>
        <v>655.82</v>
      </c>
      <c r="L13" s="242"/>
      <c r="O13" s="497"/>
      <c r="P13" s="497"/>
      <c r="Q13" s="497"/>
    </row>
    <row r="14" spans="1:17" ht="23.1" customHeight="1">
      <c r="A14" s="1191"/>
      <c r="B14" s="1141"/>
      <c r="C14" s="321" t="s">
        <v>971</v>
      </c>
      <c r="D14" s="318" t="s">
        <v>980</v>
      </c>
      <c r="E14" s="234">
        <v>16</v>
      </c>
      <c r="F14" s="234">
        <v>1268.4180000000001</v>
      </c>
      <c r="G14" s="354">
        <v>1.225E-3</v>
      </c>
      <c r="H14" s="170">
        <v>6</v>
      </c>
      <c r="I14" s="232"/>
      <c r="J14" s="15">
        <v>15.224</v>
      </c>
      <c r="K14" s="16">
        <f t="shared" si="0"/>
        <v>837.32</v>
      </c>
      <c r="L14" s="242"/>
      <c r="O14" s="497"/>
      <c r="P14" s="497"/>
      <c r="Q14" s="497"/>
    </row>
    <row r="15" spans="1:17" ht="23.1" customHeight="1">
      <c r="A15" s="1321"/>
      <c r="B15" s="1141"/>
      <c r="C15" s="321" t="s">
        <v>970</v>
      </c>
      <c r="D15" s="63" t="s">
        <v>981</v>
      </c>
      <c r="E15" s="115">
        <v>16</v>
      </c>
      <c r="F15" s="115">
        <v>1467.066</v>
      </c>
      <c r="G15" s="354">
        <v>1.7639999999999999E-3</v>
      </c>
      <c r="H15" s="172">
        <v>6</v>
      </c>
      <c r="I15" s="155"/>
      <c r="J15" s="130">
        <v>18.04</v>
      </c>
      <c r="K15" s="16">
        <f t="shared" si="0"/>
        <v>992.19999999999993</v>
      </c>
      <c r="L15" s="242"/>
      <c r="O15" s="497"/>
      <c r="P15" s="497"/>
      <c r="Q15" s="497"/>
    </row>
    <row r="16" spans="1:17" ht="23.1" customHeight="1" thickBot="1">
      <c r="A16" s="1192"/>
      <c r="B16" s="1142"/>
      <c r="C16" s="322" t="s">
        <v>969</v>
      </c>
      <c r="D16" s="253" t="s">
        <v>982</v>
      </c>
      <c r="E16" s="235">
        <v>16</v>
      </c>
      <c r="F16" s="235">
        <v>2023.2429999999999</v>
      </c>
      <c r="G16" s="355">
        <v>2.9160000000000002E-3</v>
      </c>
      <c r="H16" s="171">
        <v>6</v>
      </c>
      <c r="I16" s="268"/>
      <c r="J16" s="18">
        <v>24.64</v>
      </c>
      <c r="K16" s="16">
        <f t="shared" si="0"/>
        <v>1355.2</v>
      </c>
      <c r="L16" s="242"/>
      <c r="O16" s="497"/>
      <c r="P16" s="497"/>
      <c r="Q16" s="497"/>
    </row>
    <row r="17" spans="1:15" ht="28.15" customHeight="1" thickBot="1">
      <c r="A17" s="1093" t="s">
        <v>578</v>
      </c>
      <c r="B17" s="1094"/>
      <c r="C17" s="1094"/>
      <c r="D17" s="1094"/>
      <c r="E17" s="1094"/>
      <c r="F17" s="1094"/>
      <c r="G17" s="1094"/>
      <c r="H17" s="1094"/>
      <c r="I17" s="1094"/>
      <c r="J17" s="1094"/>
      <c r="K17" s="1094"/>
      <c r="L17" s="244"/>
      <c r="O17" s="497"/>
    </row>
    <row r="18" spans="1:15" ht="28.15" customHeight="1">
      <c r="A18" s="1103"/>
      <c r="B18" s="1106" t="s">
        <v>1090</v>
      </c>
      <c r="C18" s="274" t="s">
        <v>983</v>
      </c>
      <c r="D18" s="317" t="s">
        <v>769</v>
      </c>
      <c r="E18" s="236">
        <v>16</v>
      </c>
      <c r="F18" s="236">
        <v>26</v>
      </c>
      <c r="G18" s="84">
        <v>4.1999999999999998E-5</v>
      </c>
      <c r="H18" s="169">
        <v>20</v>
      </c>
      <c r="I18" s="228">
        <v>300</v>
      </c>
      <c r="J18" s="164">
        <v>3.1019999999999999</v>
      </c>
      <c r="K18" s="16">
        <f t="shared" si="0"/>
        <v>170.60999999999999</v>
      </c>
      <c r="L18" s="242"/>
      <c r="O18" s="497"/>
    </row>
    <row r="19" spans="1:15" ht="28.15" customHeight="1">
      <c r="A19" s="1104"/>
      <c r="B19" s="1102"/>
      <c r="C19" s="27" t="s">
        <v>984</v>
      </c>
      <c r="D19" s="2" t="s">
        <v>651</v>
      </c>
      <c r="E19" s="59">
        <v>16</v>
      </c>
      <c r="F19" s="59">
        <v>31</v>
      </c>
      <c r="G19" s="85">
        <v>4.1999999999999998E-5</v>
      </c>
      <c r="H19" s="174">
        <v>10</v>
      </c>
      <c r="I19" s="157">
        <v>300</v>
      </c>
      <c r="J19" s="56">
        <v>3.4320000000000004</v>
      </c>
      <c r="K19" s="16">
        <f t="shared" si="0"/>
        <v>188.76000000000002</v>
      </c>
      <c r="L19" s="242"/>
      <c r="O19" s="497"/>
    </row>
    <row r="20" spans="1:15" ht="28.15" customHeight="1">
      <c r="A20" s="1104"/>
      <c r="B20" s="1102"/>
      <c r="C20" s="27" t="s">
        <v>985</v>
      </c>
      <c r="D20" s="2" t="s">
        <v>680</v>
      </c>
      <c r="E20" s="59">
        <v>16</v>
      </c>
      <c r="F20" s="59">
        <v>41</v>
      </c>
      <c r="G20" s="85">
        <v>1.06E-4</v>
      </c>
      <c r="H20" s="174">
        <v>10</v>
      </c>
      <c r="I20" s="157">
        <v>150</v>
      </c>
      <c r="J20" s="56">
        <v>3.74</v>
      </c>
      <c r="K20" s="16">
        <f t="shared" si="0"/>
        <v>205.70000000000002</v>
      </c>
      <c r="L20" s="242"/>
      <c r="O20" s="497"/>
    </row>
    <row r="21" spans="1:15" ht="28.15" customHeight="1">
      <c r="A21" s="1104"/>
      <c r="B21" s="1102"/>
      <c r="C21" s="27" t="s">
        <v>986</v>
      </c>
      <c r="D21" s="2" t="s">
        <v>1088</v>
      </c>
      <c r="E21" s="59">
        <v>16</v>
      </c>
      <c r="F21" s="59">
        <v>55</v>
      </c>
      <c r="G21" s="85">
        <v>1.06E-4</v>
      </c>
      <c r="H21" s="174">
        <v>10</v>
      </c>
      <c r="I21" s="157">
        <v>150</v>
      </c>
      <c r="J21" s="56">
        <v>5.3900000000000006</v>
      </c>
      <c r="K21" s="16">
        <f t="shared" si="0"/>
        <v>296.45000000000005</v>
      </c>
      <c r="L21" s="242"/>
      <c r="O21" s="497"/>
    </row>
    <row r="22" spans="1:15" ht="28.15" customHeight="1">
      <c r="A22" s="1104"/>
      <c r="B22" s="1102"/>
      <c r="C22" s="27" t="s">
        <v>987</v>
      </c>
      <c r="D22" s="2" t="s">
        <v>679</v>
      </c>
      <c r="E22" s="59">
        <v>16</v>
      </c>
      <c r="F22" s="59">
        <v>77</v>
      </c>
      <c r="G22" s="85">
        <v>1.37E-4</v>
      </c>
      <c r="H22" s="174">
        <v>5</v>
      </c>
      <c r="I22" s="157">
        <v>140</v>
      </c>
      <c r="J22" s="56">
        <v>6.2919999999999998</v>
      </c>
      <c r="K22" s="16">
        <f t="shared" si="0"/>
        <v>346.06</v>
      </c>
      <c r="L22" s="242"/>
      <c r="O22" s="497"/>
    </row>
    <row r="23" spans="1:15" ht="28.15" customHeight="1">
      <c r="A23" s="1104"/>
      <c r="B23" s="1102"/>
      <c r="C23" s="279" t="s">
        <v>988</v>
      </c>
      <c r="D23" s="318" t="s">
        <v>1089</v>
      </c>
      <c r="E23" s="237">
        <v>16</v>
      </c>
      <c r="F23" s="237">
        <v>106</v>
      </c>
      <c r="G23" s="82">
        <v>1.5899999999999999E-4</v>
      </c>
      <c r="H23" s="170">
        <v>4</v>
      </c>
      <c r="I23" s="229">
        <v>100</v>
      </c>
      <c r="J23" s="30">
        <v>9.7790000000000017</v>
      </c>
      <c r="K23" s="16">
        <f t="shared" si="0"/>
        <v>537.84500000000014</v>
      </c>
      <c r="L23" s="242"/>
      <c r="O23" s="497"/>
    </row>
    <row r="24" spans="1:15" ht="28.15" customHeight="1" thickBot="1">
      <c r="A24" s="1105"/>
      <c r="B24" s="1107"/>
      <c r="C24" s="276" t="s">
        <v>989</v>
      </c>
      <c r="D24" s="253" t="s">
        <v>665</v>
      </c>
      <c r="E24" s="238">
        <v>16</v>
      </c>
      <c r="F24" s="238">
        <v>157</v>
      </c>
      <c r="G24" s="83">
        <v>3.19E-4</v>
      </c>
      <c r="H24" s="171">
        <v>4</v>
      </c>
      <c r="I24" s="277">
        <v>40</v>
      </c>
      <c r="J24" s="25">
        <v>11.539000000000001</v>
      </c>
      <c r="K24" s="16">
        <f t="shared" si="0"/>
        <v>634.6450000000001</v>
      </c>
      <c r="L24" s="242"/>
      <c r="O24" s="497"/>
    </row>
    <row r="25" spans="1:15" ht="28.15" customHeight="1" thickBot="1">
      <c r="A25" s="1338" t="s">
        <v>1091</v>
      </c>
      <c r="B25" s="1324"/>
      <c r="C25" s="1324"/>
      <c r="D25" s="1324"/>
      <c r="E25" s="1324"/>
      <c r="F25" s="1324"/>
      <c r="G25" s="1324"/>
      <c r="H25" s="1324"/>
      <c r="I25" s="1324"/>
      <c r="J25" s="1324"/>
      <c r="K25" s="1324"/>
      <c r="L25" s="244"/>
      <c r="O25" s="497"/>
    </row>
    <row r="26" spans="1:15" ht="28.15" customHeight="1">
      <c r="A26" s="1190"/>
      <c r="B26" s="1132" t="s">
        <v>1092</v>
      </c>
      <c r="C26" s="101" t="s">
        <v>990</v>
      </c>
      <c r="D26" s="317" t="s">
        <v>769</v>
      </c>
      <c r="E26" s="236">
        <v>16</v>
      </c>
      <c r="F26" s="102">
        <v>50</v>
      </c>
      <c r="G26" s="120">
        <v>6.3999999999999997E-5</v>
      </c>
      <c r="H26" s="193">
        <v>20</v>
      </c>
      <c r="I26" s="110">
        <v>200</v>
      </c>
      <c r="J26" s="11">
        <v>3.3109999999999999</v>
      </c>
      <c r="K26" s="114">
        <f t="shared" si="0"/>
        <v>182.10499999999999</v>
      </c>
      <c r="L26" s="246"/>
      <c r="O26" s="497"/>
    </row>
    <row r="27" spans="1:15" ht="28.15" customHeight="1">
      <c r="A27" s="1191"/>
      <c r="B27" s="1133"/>
      <c r="C27" s="92" t="s">
        <v>991</v>
      </c>
      <c r="D27" s="2" t="s">
        <v>651</v>
      </c>
      <c r="E27" s="59">
        <v>16</v>
      </c>
      <c r="F27" s="91">
        <v>55</v>
      </c>
      <c r="G27" s="118">
        <v>1.06E-4</v>
      </c>
      <c r="H27" s="191">
        <v>10</v>
      </c>
      <c r="I27" s="97">
        <v>150</v>
      </c>
      <c r="J27" s="15">
        <v>4.7850000000000001</v>
      </c>
      <c r="K27" s="69">
        <f t="shared" si="0"/>
        <v>263.17500000000001</v>
      </c>
      <c r="L27" s="242"/>
      <c r="O27" s="497"/>
    </row>
    <row r="28" spans="1:15" ht="28.15" customHeight="1">
      <c r="A28" s="1191"/>
      <c r="B28" s="1133"/>
      <c r="C28" s="92" t="s">
        <v>992</v>
      </c>
      <c r="D28" s="2" t="s">
        <v>680</v>
      </c>
      <c r="E28" s="59">
        <v>16</v>
      </c>
      <c r="F28" s="91">
        <v>77</v>
      </c>
      <c r="G28" s="118">
        <v>1.27E-4</v>
      </c>
      <c r="H28" s="191">
        <v>10</v>
      </c>
      <c r="I28" s="97">
        <v>150</v>
      </c>
      <c r="J28" s="15">
        <v>5.0710000000000006</v>
      </c>
      <c r="K28" s="69">
        <f t="shared" si="0"/>
        <v>278.90500000000003</v>
      </c>
      <c r="L28" s="242"/>
      <c r="O28" s="497"/>
    </row>
    <row r="29" spans="1:15" ht="28.15" customHeight="1">
      <c r="A29" s="1191"/>
      <c r="B29" s="1133"/>
      <c r="C29" s="92" t="s">
        <v>993</v>
      </c>
      <c r="D29" s="2" t="s">
        <v>1088</v>
      </c>
      <c r="E29" s="59">
        <v>16</v>
      </c>
      <c r="F29" s="91">
        <v>106</v>
      </c>
      <c r="G29" s="118">
        <v>2.3900000000000001E-4</v>
      </c>
      <c r="H29" s="191">
        <v>10</v>
      </c>
      <c r="I29" s="97">
        <v>80</v>
      </c>
      <c r="J29" s="15">
        <v>7.0289999999999999</v>
      </c>
      <c r="K29" s="69">
        <f t="shared" si="0"/>
        <v>386.59499999999997</v>
      </c>
      <c r="L29" s="242"/>
      <c r="O29" s="497"/>
    </row>
    <row r="30" spans="1:15" ht="28.15" customHeight="1">
      <c r="A30" s="1191"/>
      <c r="B30" s="1133"/>
      <c r="C30" s="92" t="s">
        <v>994</v>
      </c>
      <c r="D30" s="2" t="s">
        <v>679</v>
      </c>
      <c r="E30" s="59">
        <v>16</v>
      </c>
      <c r="F30" s="91">
        <v>153</v>
      </c>
      <c r="G30" s="118">
        <v>3.19E-4</v>
      </c>
      <c r="H30" s="191">
        <v>5</v>
      </c>
      <c r="I30" s="97">
        <v>50</v>
      </c>
      <c r="J30" s="15">
        <v>10.373000000000001</v>
      </c>
      <c r="K30" s="69">
        <f t="shared" si="0"/>
        <v>570.5150000000001</v>
      </c>
      <c r="L30" s="242"/>
      <c r="O30" s="497"/>
    </row>
    <row r="31" spans="1:15" ht="28.15" customHeight="1">
      <c r="A31" s="1191"/>
      <c r="B31" s="1133"/>
      <c r="C31" s="92" t="s">
        <v>995</v>
      </c>
      <c r="D31" s="318" t="s">
        <v>1089</v>
      </c>
      <c r="E31" s="237">
        <v>16</v>
      </c>
      <c r="F31" s="91">
        <v>228</v>
      </c>
      <c r="G31" s="118">
        <v>5.31E-4</v>
      </c>
      <c r="H31" s="191">
        <v>5</v>
      </c>
      <c r="I31" s="97">
        <v>30</v>
      </c>
      <c r="J31" s="15">
        <v>15.609</v>
      </c>
      <c r="K31" s="69">
        <f t="shared" si="0"/>
        <v>858.495</v>
      </c>
      <c r="L31" s="242"/>
      <c r="O31" s="497"/>
    </row>
    <row r="32" spans="1:15" ht="28.15" customHeight="1" thickBot="1">
      <c r="A32" s="1192"/>
      <c r="B32" s="1159"/>
      <c r="C32" s="103" t="s">
        <v>996</v>
      </c>
      <c r="D32" s="253" t="s">
        <v>665</v>
      </c>
      <c r="E32" s="238">
        <v>16</v>
      </c>
      <c r="F32" s="104">
        <v>345</v>
      </c>
      <c r="G32" s="121">
        <v>9.5600000000000004E-4</v>
      </c>
      <c r="H32" s="192">
        <v>2</v>
      </c>
      <c r="I32" s="109">
        <v>20</v>
      </c>
      <c r="J32" s="18">
        <v>20.735000000000003</v>
      </c>
      <c r="K32" s="70">
        <f t="shared" si="0"/>
        <v>1140.4250000000002</v>
      </c>
      <c r="L32" s="243"/>
      <c r="O32" s="497"/>
    </row>
    <row r="33" spans="1:15" ht="28.15" customHeight="1">
      <c r="A33" s="1103"/>
      <c r="B33" s="1106" t="s">
        <v>1093</v>
      </c>
      <c r="C33" s="101" t="s">
        <v>997</v>
      </c>
      <c r="D33" s="317" t="s">
        <v>769</v>
      </c>
      <c r="E33" s="236">
        <v>16</v>
      </c>
      <c r="F33" s="102">
        <v>53</v>
      </c>
      <c r="G33" s="120">
        <v>6.3999999999999997E-5</v>
      </c>
      <c r="H33" s="193">
        <v>20</v>
      </c>
      <c r="I33" s="102">
        <v>200</v>
      </c>
      <c r="J33" s="164">
        <v>3.6630000000000003</v>
      </c>
      <c r="K33" s="68">
        <f t="shared" si="0"/>
        <v>201.465</v>
      </c>
      <c r="L33" s="241"/>
      <c r="O33" s="497"/>
    </row>
    <row r="34" spans="1:15" ht="28.15" customHeight="1">
      <c r="A34" s="1104"/>
      <c r="B34" s="1102"/>
      <c r="C34" s="92" t="s">
        <v>998</v>
      </c>
      <c r="D34" s="2" t="s">
        <v>651</v>
      </c>
      <c r="E34" s="59">
        <v>16</v>
      </c>
      <c r="F34" s="91">
        <v>57</v>
      </c>
      <c r="G34" s="118">
        <v>8.0000000000000007E-5</v>
      </c>
      <c r="H34" s="191">
        <v>20</v>
      </c>
      <c r="I34" s="91">
        <v>200</v>
      </c>
      <c r="J34" s="30">
        <v>4.0040000000000004</v>
      </c>
      <c r="K34" s="69">
        <f t="shared" si="0"/>
        <v>220.22000000000003</v>
      </c>
      <c r="L34" s="242"/>
      <c r="O34" s="497"/>
    </row>
    <row r="35" spans="1:15" ht="28.15" customHeight="1">
      <c r="A35" s="1104"/>
      <c r="B35" s="1102"/>
      <c r="C35" s="92" t="s">
        <v>999</v>
      </c>
      <c r="D35" s="2" t="s">
        <v>680</v>
      </c>
      <c r="E35" s="59">
        <v>16</v>
      </c>
      <c r="F35" s="91">
        <v>78</v>
      </c>
      <c r="G35" s="118">
        <v>1.27E-4</v>
      </c>
      <c r="H35" s="191">
        <v>10</v>
      </c>
      <c r="I35" s="91">
        <v>150</v>
      </c>
      <c r="J35" s="30">
        <v>5.016</v>
      </c>
      <c r="K35" s="69">
        <f t="shared" si="0"/>
        <v>275.88</v>
      </c>
      <c r="L35" s="242"/>
      <c r="O35" s="497"/>
    </row>
    <row r="36" spans="1:15" ht="28.15" customHeight="1">
      <c r="A36" s="1104"/>
      <c r="B36" s="1102"/>
      <c r="C36" s="92" t="s">
        <v>1000</v>
      </c>
      <c r="D36" s="2" t="s">
        <v>1088</v>
      </c>
      <c r="E36" s="59">
        <v>16</v>
      </c>
      <c r="F36" s="91">
        <v>111</v>
      </c>
      <c r="G36" s="118">
        <v>2.3900000000000001E-4</v>
      </c>
      <c r="H36" s="191">
        <v>10</v>
      </c>
      <c r="I36" s="91">
        <v>80</v>
      </c>
      <c r="J36" s="30">
        <v>7.3150000000000013</v>
      </c>
      <c r="K36" s="69">
        <f t="shared" si="0"/>
        <v>402.32500000000005</v>
      </c>
      <c r="L36" s="242"/>
      <c r="O36" s="497"/>
    </row>
    <row r="37" spans="1:15" ht="28.15" customHeight="1">
      <c r="A37" s="1104"/>
      <c r="B37" s="1102"/>
      <c r="C37" s="92" t="s">
        <v>1001</v>
      </c>
      <c r="D37" s="2" t="s">
        <v>679</v>
      </c>
      <c r="E37" s="59">
        <v>16</v>
      </c>
      <c r="F37" s="91">
        <v>155</v>
      </c>
      <c r="G37" s="118">
        <v>3.8200000000000002E-4</v>
      </c>
      <c r="H37" s="191">
        <v>5</v>
      </c>
      <c r="I37" s="91">
        <v>50</v>
      </c>
      <c r="J37" s="30">
        <v>12.298</v>
      </c>
      <c r="K37" s="69">
        <f t="shared" si="0"/>
        <v>676.39</v>
      </c>
      <c r="L37" s="242"/>
      <c r="O37" s="497"/>
    </row>
    <row r="38" spans="1:15" ht="28.15" customHeight="1">
      <c r="A38" s="1104"/>
      <c r="B38" s="1102"/>
      <c r="C38" s="92" t="s">
        <v>1002</v>
      </c>
      <c r="D38" s="318" t="s">
        <v>1089</v>
      </c>
      <c r="E38" s="237">
        <v>16</v>
      </c>
      <c r="F38" s="91">
        <v>227</v>
      </c>
      <c r="G38" s="118">
        <v>5.31E-4</v>
      </c>
      <c r="H38" s="191">
        <v>5</v>
      </c>
      <c r="I38" s="91">
        <v>30</v>
      </c>
      <c r="J38" s="30">
        <v>16.841000000000001</v>
      </c>
      <c r="K38" s="69">
        <f t="shared" si="0"/>
        <v>926.25500000000011</v>
      </c>
      <c r="L38" s="242"/>
      <c r="O38" s="497"/>
    </row>
    <row r="39" spans="1:15" ht="28.15" customHeight="1" thickBot="1">
      <c r="A39" s="1105"/>
      <c r="B39" s="1107"/>
      <c r="C39" s="103" t="s">
        <v>1003</v>
      </c>
      <c r="D39" s="253" t="s">
        <v>665</v>
      </c>
      <c r="E39" s="238">
        <v>16</v>
      </c>
      <c r="F39" s="104">
        <v>353</v>
      </c>
      <c r="G39" s="118">
        <v>9.5600000000000004E-4</v>
      </c>
      <c r="H39" s="192">
        <v>2</v>
      </c>
      <c r="I39" s="104">
        <v>20</v>
      </c>
      <c r="J39" s="25">
        <v>21.054000000000002</v>
      </c>
      <c r="K39" s="69">
        <f t="shared" si="0"/>
        <v>1157.97</v>
      </c>
      <c r="L39" s="245"/>
      <c r="O39" s="497"/>
    </row>
    <row r="40" spans="1:15" ht="28.15" customHeight="1">
      <c r="A40" s="1082"/>
      <c r="B40" s="1325" t="s">
        <v>1094</v>
      </c>
      <c r="C40" s="204" t="s">
        <v>1004</v>
      </c>
      <c r="D40" s="317" t="s">
        <v>769</v>
      </c>
      <c r="E40" s="236">
        <v>16</v>
      </c>
      <c r="F40" s="59">
        <v>54</v>
      </c>
      <c r="G40" s="205">
        <v>8.0000000000000007E-5</v>
      </c>
      <c r="H40" s="206">
        <v>20</v>
      </c>
      <c r="I40" s="207">
        <v>200</v>
      </c>
      <c r="J40" s="397">
        <v>3.718</v>
      </c>
      <c r="K40" s="68">
        <f t="shared" si="0"/>
        <v>204.49</v>
      </c>
      <c r="L40" s="241"/>
      <c r="O40" s="497"/>
    </row>
    <row r="41" spans="1:15" ht="28.15" customHeight="1">
      <c r="A41" s="1082"/>
      <c r="B41" s="1325"/>
      <c r="C41" s="204" t="s">
        <v>1005</v>
      </c>
      <c r="D41" s="2" t="s">
        <v>651</v>
      </c>
      <c r="E41" s="59">
        <v>16</v>
      </c>
      <c r="F41" s="59">
        <v>67</v>
      </c>
      <c r="G41" s="205">
        <v>1.06E-4</v>
      </c>
      <c r="H41" s="206">
        <v>10</v>
      </c>
      <c r="I41" s="207">
        <v>150</v>
      </c>
      <c r="J41" s="398">
        <v>4.4000000000000004</v>
      </c>
      <c r="K41" s="114">
        <f t="shared" si="0"/>
        <v>242.00000000000003</v>
      </c>
      <c r="L41" s="246"/>
      <c r="O41" s="497"/>
    </row>
    <row r="42" spans="1:15" ht="28.15" customHeight="1">
      <c r="A42" s="1082"/>
      <c r="B42" s="1325"/>
      <c r="C42" s="204" t="s">
        <v>1006</v>
      </c>
      <c r="D42" s="2" t="s">
        <v>680</v>
      </c>
      <c r="E42" s="59">
        <v>16</v>
      </c>
      <c r="F42" s="59">
        <v>87</v>
      </c>
      <c r="G42" s="205">
        <v>1.27E-4</v>
      </c>
      <c r="H42" s="206">
        <v>10</v>
      </c>
      <c r="I42" s="207">
        <v>150</v>
      </c>
      <c r="J42" s="398">
        <v>5.335</v>
      </c>
      <c r="K42" s="114">
        <f t="shared" si="0"/>
        <v>293.42500000000001</v>
      </c>
      <c r="L42" s="246"/>
      <c r="O42" s="497"/>
    </row>
    <row r="43" spans="1:15" ht="28.15" customHeight="1">
      <c r="A43" s="1082"/>
      <c r="B43" s="1325"/>
      <c r="C43" s="204" t="s">
        <v>1007</v>
      </c>
      <c r="D43" s="2" t="s">
        <v>1088</v>
      </c>
      <c r="E43" s="59">
        <v>16</v>
      </c>
      <c r="F43" s="59">
        <v>122</v>
      </c>
      <c r="G43" s="205">
        <v>2.3900000000000001E-4</v>
      </c>
      <c r="H43" s="206">
        <v>10</v>
      </c>
      <c r="I43" s="207">
        <v>80</v>
      </c>
      <c r="J43" s="398">
        <v>7.2050000000000001</v>
      </c>
      <c r="K43" s="114">
        <f t="shared" si="0"/>
        <v>396.27499999999998</v>
      </c>
      <c r="L43" s="246"/>
      <c r="O43" s="497"/>
    </row>
    <row r="44" spans="1:15" ht="28.15" customHeight="1">
      <c r="A44" s="1082"/>
      <c r="B44" s="1325"/>
      <c r="C44" s="204" t="s">
        <v>1008</v>
      </c>
      <c r="D44" s="2" t="s">
        <v>679</v>
      </c>
      <c r="E44" s="59">
        <v>16</v>
      </c>
      <c r="F44" s="59">
        <v>178</v>
      </c>
      <c r="G44" s="205">
        <v>3.8200000000000002E-4</v>
      </c>
      <c r="H44" s="206">
        <v>5</v>
      </c>
      <c r="I44" s="207">
        <v>50</v>
      </c>
      <c r="J44" s="398">
        <v>12.826000000000001</v>
      </c>
      <c r="K44" s="114">
        <f t="shared" si="0"/>
        <v>705.43000000000006</v>
      </c>
      <c r="L44" s="246"/>
      <c r="O44" s="497"/>
    </row>
    <row r="45" spans="1:15" ht="28.15" customHeight="1">
      <c r="A45" s="1083"/>
      <c r="B45" s="1127"/>
      <c r="C45" s="92" t="s">
        <v>1009</v>
      </c>
      <c r="D45" s="318" t="s">
        <v>1089</v>
      </c>
      <c r="E45" s="237">
        <v>16</v>
      </c>
      <c r="F45" s="237">
        <v>250</v>
      </c>
      <c r="G45" s="119">
        <v>8.4900000000000004E-4</v>
      </c>
      <c r="H45" s="191">
        <v>5</v>
      </c>
      <c r="I45" s="226">
        <v>30</v>
      </c>
      <c r="J45" s="398">
        <v>19.184000000000005</v>
      </c>
      <c r="K45" s="69">
        <f t="shared" si="0"/>
        <v>1055.1200000000003</v>
      </c>
      <c r="L45" s="242"/>
      <c r="O45" s="497"/>
    </row>
    <row r="46" spans="1:15" ht="28.15" customHeight="1" thickBot="1">
      <c r="A46" s="1084"/>
      <c r="B46" s="1128"/>
      <c r="C46" s="98" t="s">
        <v>1010</v>
      </c>
      <c r="D46" s="253" t="s">
        <v>665</v>
      </c>
      <c r="E46" s="238">
        <v>16</v>
      </c>
      <c r="F46" s="238">
        <v>403</v>
      </c>
      <c r="G46" s="83">
        <v>1.354E-3</v>
      </c>
      <c r="H46" s="194">
        <v>2</v>
      </c>
      <c r="I46" s="227">
        <v>20</v>
      </c>
      <c r="J46" s="399">
        <v>27.555000000000003</v>
      </c>
      <c r="K46" s="70">
        <f t="shared" si="0"/>
        <v>1515.5250000000001</v>
      </c>
      <c r="L46" s="243"/>
      <c r="O46" s="497"/>
    </row>
    <row r="47" spans="1:15" ht="28.15" customHeight="1">
      <c r="A47" s="1190"/>
      <c r="B47" s="1132" t="s">
        <v>1095</v>
      </c>
      <c r="C47" s="101" t="s">
        <v>1011</v>
      </c>
      <c r="D47" s="317" t="s">
        <v>769</v>
      </c>
      <c r="E47" s="236">
        <v>16</v>
      </c>
      <c r="F47" s="102">
        <v>56</v>
      </c>
      <c r="G47" s="120">
        <v>6.3999999999999997E-5</v>
      </c>
      <c r="H47" s="193">
        <v>20</v>
      </c>
      <c r="I47" s="202">
        <v>200</v>
      </c>
      <c r="J47" s="11">
        <v>3.8280000000000003</v>
      </c>
      <c r="K47" s="114">
        <f t="shared" si="0"/>
        <v>210.54000000000002</v>
      </c>
      <c r="L47" s="246"/>
      <c r="O47" s="497"/>
    </row>
    <row r="48" spans="1:15" ht="28.15" customHeight="1">
      <c r="A48" s="1191"/>
      <c r="B48" s="1133"/>
      <c r="C48" s="92" t="s">
        <v>1012</v>
      </c>
      <c r="D48" s="2" t="s">
        <v>651</v>
      </c>
      <c r="E48" s="59">
        <v>16</v>
      </c>
      <c r="F48" s="91">
        <v>68</v>
      </c>
      <c r="G48" s="118">
        <v>1.06E-4</v>
      </c>
      <c r="H48" s="191">
        <v>10</v>
      </c>
      <c r="I48" s="96">
        <v>150</v>
      </c>
      <c r="J48" s="15">
        <v>4.51</v>
      </c>
      <c r="K48" s="69">
        <f t="shared" si="0"/>
        <v>248.04999999999998</v>
      </c>
      <c r="L48" s="242"/>
      <c r="O48" s="497"/>
    </row>
    <row r="49" spans="1:15" ht="28.15" customHeight="1">
      <c r="A49" s="1191"/>
      <c r="B49" s="1133"/>
      <c r="C49" s="92" t="s">
        <v>1013</v>
      </c>
      <c r="D49" s="2" t="s">
        <v>680</v>
      </c>
      <c r="E49" s="59">
        <v>16</v>
      </c>
      <c r="F49" s="91">
        <v>87</v>
      </c>
      <c r="G49" s="118">
        <v>1.9100000000000001E-4</v>
      </c>
      <c r="H49" s="191">
        <v>10</v>
      </c>
      <c r="I49" s="96">
        <v>100</v>
      </c>
      <c r="J49" s="400">
        <v>5.8080000000000007</v>
      </c>
      <c r="K49" s="69">
        <f t="shared" si="0"/>
        <v>319.44000000000005</v>
      </c>
      <c r="L49" s="242"/>
      <c r="O49" s="497"/>
    </row>
    <row r="50" spans="1:15" ht="28.15" customHeight="1">
      <c r="A50" s="1191"/>
      <c r="B50" s="1133"/>
      <c r="C50" s="92" t="s">
        <v>1014</v>
      </c>
      <c r="D50" s="2" t="s">
        <v>1088</v>
      </c>
      <c r="E50" s="59">
        <v>16</v>
      </c>
      <c r="F50" s="91">
        <v>126</v>
      </c>
      <c r="G50" s="118">
        <v>2.5500000000000002E-4</v>
      </c>
      <c r="H50" s="191">
        <v>10</v>
      </c>
      <c r="I50" s="96">
        <v>100</v>
      </c>
      <c r="J50" s="15">
        <v>8.5030000000000019</v>
      </c>
      <c r="K50" s="69">
        <f t="shared" si="0"/>
        <v>467.66500000000008</v>
      </c>
      <c r="L50" s="242"/>
      <c r="O50" s="497"/>
    </row>
    <row r="51" spans="1:15" ht="28.15" customHeight="1">
      <c r="A51" s="1191"/>
      <c r="B51" s="1133"/>
      <c r="C51" s="92" t="s">
        <v>1015</v>
      </c>
      <c r="D51" s="2" t="s">
        <v>679</v>
      </c>
      <c r="E51" s="59">
        <v>16</v>
      </c>
      <c r="F51" s="91">
        <v>185</v>
      </c>
      <c r="G51" s="118">
        <v>3.8200000000000002E-4</v>
      </c>
      <c r="H51" s="191">
        <v>5</v>
      </c>
      <c r="I51" s="96">
        <v>50</v>
      </c>
      <c r="J51" s="15">
        <v>14.982000000000001</v>
      </c>
      <c r="K51" s="69">
        <f t="shared" si="0"/>
        <v>824.0100000000001</v>
      </c>
      <c r="L51" s="242"/>
      <c r="O51" s="497"/>
    </row>
    <row r="52" spans="1:15" ht="28.15" customHeight="1">
      <c r="A52" s="1191"/>
      <c r="B52" s="1133"/>
      <c r="C52" s="92" t="s">
        <v>1016</v>
      </c>
      <c r="D52" s="318" t="s">
        <v>1089</v>
      </c>
      <c r="E52" s="237">
        <v>16</v>
      </c>
      <c r="F52" s="91">
        <v>269</v>
      </c>
      <c r="G52" s="118">
        <v>6.3699999999999998E-4</v>
      </c>
      <c r="H52" s="191">
        <v>5</v>
      </c>
      <c r="I52" s="96">
        <v>30</v>
      </c>
      <c r="J52" s="15">
        <v>22.099</v>
      </c>
      <c r="K52" s="69">
        <f t="shared" si="0"/>
        <v>1215.4449999999999</v>
      </c>
      <c r="L52" s="242"/>
      <c r="O52" s="497"/>
    </row>
    <row r="53" spans="1:15" ht="28.15" customHeight="1" thickBot="1">
      <c r="A53" s="1321"/>
      <c r="B53" s="1134"/>
      <c r="C53" s="214" t="s">
        <v>1017</v>
      </c>
      <c r="D53" s="63" t="s">
        <v>665</v>
      </c>
      <c r="E53" s="238">
        <v>16</v>
      </c>
      <c r="F53" s="216">
        <v>425</v>
      </c>
      <c r="G53" s="217">
        <v>1.274E-3</v>
      </c>
      <c r="H53" s="218">
        <v>2</v>
      </c>
      <c r="I53" s="219">
        <v>20</v>
      </c>
      <c r="J53" s="130">
        <v>29.931000000000004</v>
      </c>
      <c r="K53" s="112">
        <f t="shared" si="0"/>
        <v>1646.2050000000002</v>
      </c>
      <c r="L53" s="245"/>
      <c r="O53" s="497"/>
    </row>
    <row r="54" spans="1:15" ht="28.15" customHeight="1">
      <c r="A54" s="1326"/>
      <c r="B54" s="1140" t="s">
        <v>1096</v>
      </c>
      <c r="C54" s="101" t="s">
        <v>1018</v>
      </c>
      <c r="D54" s="135" t="s">
        <v>1100</v>
      </c>
      <c r="E54" s="233">
        <v>16</v>
      </c>
      <c r="F54" s="102">
        <v>121</v>
      </c>
      <c r="G54" s="120">
        <v>1.5899999999999999E-4</v>
      </c>
      <c r="H54" s="193">
        <v>10</v>
      </c>
      <c r="I54" s="110">
        <v>100</v>
      </c>
      <c r="J54" s="11">
        <v>10.351000000000001</v>
      </c>
      <c r="K54" s="68">
        <f t="shared" si="0"/>
        <v>569.30500000000006</v>
      </c>
      <c r="L54" s="241"/>
      <c r="O54" s="497"/>
    </row>
    <row r="55" spans="1:15" ht="28.15" customHeight="1">
      <c r="A55" s="1327"/>
      <c r="B55" s="1141"/>
      <c r="C55" s="204"/>
      <c r="D55" s="324"/>
      <c r="E55" s="113"/>
      <c r="F55" s="208"/>
      <c r="G55" s="209"/>
      <c r="H55" s="206"/>
      <c r="I55" s="210"/>
      <c r="J55" s="325"/>
      <c r="K55" s="114">
        <f t="shared" si="0"/>
        <v>0</v>
      </c>
      <c r="L55" s="246"/>
      <c r="O55" s="497"/>
    </row>
    <row r="56" spans="1:15" ht="28.15" customHeight="1" thickBot="1">
      <c r="A56" s="1328"/>
      <c r="B56" s="1142"/>
      <c r="C56" s="326"/>
      <c r="D56" s="327"/>
      <c r="E56" s="282"/>
      <c r="F56" s="328"/>
      <c r="G56" s="329"/>
      <c r="H56" s="330"/>
      <c r="I56" s="331"/>
      <c r="J56" s="332"/>
      <c r="K56" s="252">
        <f t="shared" si="0"/>
        <v>0</v>
      </c>
      <c r="L56" s="251"/>
      <c r="O56" s="497"/>
    </row>
    <row r="57" spans="1:15" ht="28.15" customHeight="1">
      <c r="A57" s="1327"/>
      <c r="B57" s="1141" t="s">
        <v>1104</v>
      </c>
      <c r="C57" s="204" t="s">
        <v>1019</v>
      </c>
      <c r="D57" s="324" t="s">
        <v>1098</v>
      </c>
      <c r="E57" s="113">
        <v>16</v>
      </c>
      <c r="F57" s="208">
        <v>88</v>
      </c>
      <c r="G57" s="209">
        <v>1.06E-4</v>
      </c>
      <c r="H57" s="206">
        <v>10</v>
      </c>
      <c r="I57" s="210">
        <v>150</v>
      </c>
      <c r="J57" s="325">
        <v>6.8420000000000005</v>
      </c>
      <c r="K57" s="114">
        <f t="shared" si="0"/>
        <v>376.31</v>
      </c>
      <c r="L57" s="246"/>
      <c r="O57" s="497"/>
    </row>
    <row r="58" spans="1:15" ht="28.15" customHeight="1">
      <c r="A58" s="1327"/>
      <c r="B58" s="1141"/>
      <c r="C58" s="92" t="s">
        <v>1020</v>
      </c>
      <c r="D58" s="136" t="s">
        <v>1099</v>
      </c>
      <c r="E58" s="234">
        <v>16</v>
      </c>
      <c r="F58" s="91">
        <v>101</v>
      </c>
      <c r="G58" s="118">
        <v>1.1400000000000001E-4</v>
      </c>
      <c r="H58" s="191">
        <v>10</v>
      </c>
      <c r="I58" s="97">
        <v>140</v>
      </c>
      <c r="J58" s="15">
        <v>8.5250000000000004</v>
      </c>
      <c r="K58" s="69">
        <f t="shared" si="0"/>
        <v>468.875</v>
      </c>
      <c r="L58" s="242"/>
      <c r="O58" s="497"/>
    </row>
    <row r="59" spans="1:15" ht="28.15" customHeight="1">
      <c r="A59" s="1327"/>
      <c r="B59" s="1141"/>
      <c r="C59" s="92" t="s">
        <v>1021</v>
      </c>
      <c r="D59" s="136" t="s">
        <v>1097</v>
      </c>
      <c r="E59" s="234">
        <v>16</v>
      </c>
      <c r="F59" s="91">
        <v>142</v>
      </c>
      <c r="G59" s="118">
        <v>1.9100000000000001E-4</v>
      </c>
      <c r="H59" s="191">
        <v>10</v>
      </c>
      <c r="I59" s="97">
        <v>100</v>
      </c>
      <c r="J59" s="15"/>
      <c r="K59" s="69">
        <f t="shared" si="0"/>
        <v>0</v>
      </c>
      <c r="L59" s="242"/>
      <c r="O59" s="497"/>
    </row>
    <row r="60" spans="1:15" ht="28.15" customHeight="1">
      <c r="A60" s="1327"/>
      <c r="B60" s="1141"/>
      <c r="C60" s="92" t="s">
        <v>1022</v>
      </c>
      <c r="D60" s="133" t="s">
        <v>1101</v>
      </c>
      <c r="E60" s="234">
        <v>16</v>
      </c>
      <c r="F60" s="91">
        <v>201</v>
      </c>
      <c r="G60" s="118">
        <v>2.5500000000000002E-4</v>
      </c>
      <c r="H60" s="191">
        <v>5</v>
      </c>
      <c r="I60" s="97">
        <v>50</v>
      </c>
      <c r="J60" s="15">
        <v>14.762</v>
      </c>
      <c r="K60" s="69">
        <f t="shared" si="0"/>
        <v>811.91000000000008</v>
      </c>
      <c r="L60" s="242"/>
      <c r="O60" s="497"/>
    </row>
    <row r="61" spans="1:15" ht="28.15" customHeight="1" thickBot="1">
      <c r="A61" s="1328"/>
      <c r="B61" s="1142"/>
      <c r="C61" s="214" t="s">
        <v>1023</v>
      </c>
      <c r="D61" s="215" t="s">
        <v>1102</v>
      </c>
      <c r="E61" s="115">
        <v>16</v>
      </c>
      <c r="F61" s="216">
        <v>409</v>
      </c>
      <c r="G61" s="217">
        <v>6.3699999999999998E-4</v>
      </c>
      <c r="H61" s="218">
        <v>2</v>
      </c>
      <c r="I61" s="219">
        <v>30</v>
      </c>
      <c r="J61" s="130">
        <v>33.550000000000004</v>
      </c>
      <c r="K61" s="112">
        <f t="shared" si="0"/>
        <v>1845.2500000000002</v>
      </c>
      <c r="L61" s="245"/>
      <c r="O61" s="497"/>
    </row>
    <row r="62" spans="1:15" ht="28.15" customHeight="1">
      <c r="A62" s="1326"/>
      <c r="B62" s="1140" t="s">
        <v>1103</v>
      </c>
      <c r="C62" s="101" t="s">
        <v>1024</v>
      </c>
      <c r="D62" s="132" t="s">
        <v>1098</v>
      </c>
      <c r="E62" s="233">
        <v>16</v>
      </c>
      <c r="F62" s="102">
        <v>113</v>
      </c>
      <c r="G62" s="120">
        <v>1.27E-4</v>
      </c>
      <c r="H62" s="193">
        <v>20</v>
      </c>
      <c r="I62" s="110">
        <v>100</v>
      </c>
      <c r="J62" s="11"/>
      <c r="K62" s="68">
        <f t="shared" si="0"/>
        <v>0</v>
      </c>
      <c r="L62" s="241"/>
      <c r="O62" s="497"/>
    </row>
    <row r="63" spans="1:15" ht="28.15" customHeight="1">
      <c r="A63" s="1327"/>
      <c r="B63" s="1141"/>
      <c r="C63" s="92" t="s">
        <v>1025</v>
      </c>
      <c r="D63" s="133" t="s">
        <v>1099</v>
      </c>
      <c r="E63" s="234">
        <v>16</v>
      </c>
      <c r="F63" s="91">
        <v>137</v>
      </c>
      <c r="G63" s="118">
        <v>2.5500000000000002E-4</v>
      </c>
      <c r="H63" s="191">
        <v>20</v>
      </c>
      <c r="I63" s="97">
        <v>50</v>
      </c>
      <c r="J63" s="15"/>
      <c r="K63" s="69">
        <f t="shared" si="0"/>
        <v>0</v>
      </c>
      <c r="L63" s="242"/>
      <c r="O63" s="497"/>
    </row>
    <row r="64" spans="1:15" ht="28.15" customHeight="1" thickBot="1">
      <c r="A64" s="1328"/>
      <c r="B64" s="1142"/>
      <c r="C64" s="103" t="s">
        <v>1026</v>
      </c>
      <c r="D64" s="134" t="s">
        <v>1097</v>
      </c>
      <c r="E64" s="235">
        <v>16</v>
      </c>
      <c r="F64" s="104">
        <v>248</v>
      </c>
      <c r="G64" s="121">
        <v>2.5500000000000002E-4</v>
      </c>
      <c r="H64" s="192">
        <v>2</v>
      </c>
      <c r="I64" s="109">
        <v>50</v>
      </c>
      <c r="J64" s="18"/>
      <c r="K64" s="70">
        <f t="shared" si="0"/>
        <v>0</v>
      </c>
      <c r="L64" s="243"/>
      <c r="O64" s="497"/>
    </row>
    <row r="65" spans="1:15" ht="28.15" customHeight="1" thickBot="1">
      <c r="A65" s="1338" t="s">
        <v>575</v>
      </c>
      <c r="B65" s="1324"/>
      <c r="C65" s="1324"/>
      <c r="D65" s="1324"/>
      <c r="E65" s="1324"/>
      <c r="F65" s="1324"/>
      <c r="G65" s="1324"/>
      <c r="H65" s="1324"/>
      <c r="I65" s="1324"/>
      <c r="J65" s="1324"/>
      <c r="K65" s="1324"/>
      <c r="L65" s="244"/>
      <c r="O65" s="497"/>
    </row>
    <row r="66" spans="1:15" ht="28.15" customHeight="1">
      <c r="A66" s="1081"/>
      <c r="B66" s="1126" t="s">
        <v>1105</v>
      </c>
      <c r="C66" s="101" t="s">
        <v>1040</v>
      </c>
      <c r="D66" s="132" t="s">
        <v>769</v>
      </c>
      <c r="E66" s="236">
        <v>16</v>
      </c>
      <c r="F66" s="102">
        <v>35</v>
      </c>
      <c r="G66" s="120">
        <v>6.3999999999999997E-5</v>
      </c>
      <c r="H66" s="193">
        <v>20</v>
      </c>
      <c r="I66" s="225">
        <v>200</v>
      </c>
      <c r="J66" s="164">
        <v>2.4750000000000001</v>
      </c>
      <c r="K66" s="68">
        <f t="shared" si="0"/>
        <v>136.125</v>
      </c>
      <c r="L66" s="241"/>
      <c r="O66" s="497"/>
    </row>
    <row r="67" spans="1:15" ht="28.15" customHeight="1">
      <c r="A67" s="1082"/>
      <c r="B67" s="1325"/>
      <c r="C67" s="204" t="s">
        <v>1041</v>
      </c>
      <c r="D67" s="333" t="s">
        <v>651</v>
      </c>
      <c r="E67" s="59">
        <v>16</v>
      </c>
      <c r="F67" s="208">
        <v>41</v>
      </c>
      <c r="G67" s="209">
        <v>6.3999999999999997E-5</v>
      </c>
      <c r="H67" s="206">
        <v>20</v>
      </c>
      <c r="I67" s="207">
        <v>200</v>
      </c>
      <c r="J67" s="56">
        <v>2.8160000000000003</v>
      </c>
      <c r="K67" s="114">
        <f t="shared" si="0"/>
        <v>154.88000000000002</v>
      </c>
      <c r="L67" s="246"/>
      <c r="O67" s="497"/>
    </row>
    <row r="68" spans="1:15" ht="28.15" customHeight="1">
      <c r="A68" s="1082"/>
      <c r="B68" s="1325"/>
      <c r="C68" s="204" t="s">
        <v>1042</v>
      </c>
      <c r="D68" s="333" t="s">
        <v>680</v>
      </c>
      <c r="E68" s="59">
        <v>16</v>
      </c>
      <c r="F68" s="208">
        <v>53</v>
      </c>
      <c r="G68" s="209">
        <v>6.3999999999999997E-5</v>
      </c>
      <c r="H68" s="206">
        <v>20</v>
      </c>
      <c r="I68" s="207">
        <v>200</v>
      </c>
      <c r="J68" s="56">
        <v>3.3330000000000002</v>
      </c>
      <c r="K68" s="114">
        <f t="shared" si="0"/>
        <v>183.315</v>
      </c>
      <c r="L68" s="246"/>
      <c r="O68" s="497"/>
    </row>
    <row r="69" spans="1:15" ht="28.15" customHeight="1">
      <c r="A69" s="1082"/>
      <c r="B69" s="1325"/>
      <c r="C69" s="204" t="s">
        <v>1043</v>
      </c>
      <c r="D69" s="333" t="s">
        <v>1088</v>
      </c>
      <c r="E69" s="59">
        <v>16</v>
      </c>
      <c r="F69" s="208">
        <v>69</v>
      </c>
      <c r="G69" s="209">
        <v>1.27E-4</v>
      </c>
      <c r="H69" s="206">
        <v>10</v>
      </c>
      <c r="I69" s="207">
        <v>100</v>
      </c>
      <c r="J69" s="56">
        <v>4.0480000000000009</v>
      </c>
      <c r="K69" s="114">
        <f t="shared" si="0"/>
        <v>222.64000000000004</v>
      </c>
      <c r="L69" s="246"/>
      <c r="O69" s="497"/>
    </row>
    <row r="70" spans="1:15" ht="28.15" customHeight="1">
      <c r="A70" s="1082"/>
      <c r="B70" s="1325"/>
      <c r="C70" s="204" t="s">
        <v>1044</v>
      </c>
      <c r="D70" s="333" t="s">
        <v>679</v>
      </c>
      <c r="E70" s="59">
        <v>16</v>
      </c>
      <c r="F70" s="208">
        <v>97</v>
      </c>
      <c r="G70" s="209">
        <v>2.5500000000000002E-4</v>
      </c>
      <c r="H70" s="206">
        <v>10</v>
      </c>
      <c r="I70" s="207">
        <v>50</v>
      </c>
      <c r="J70" s="56">
        <v>6.391</v>
      </c>
      <c r="K70" s="114">
        <f t="shared" si="0"/>
        <v>351.505</v>
      </c>
      <c r="L70" s="246"/>
      <c r="O70" s="497"/>
    </row>
    <row r="71" spans="1:15" ht="28.15" customHeight="1">
      <c r="A71" s="1083"/>
      <c r="B71" s="1127"/>
      <c r="C71" s="92" t="s">
        <v>1045</v>
      </c>
      <c r="D71" s="133" t="s">
        <v>1089</v>
      </c>
      <c r="E71" s="237">
        <v>16</v>
      </c>
      <c r="F71" s="91">
        <v>135</v>
      </c>
      <c r="G71" s="118">
        <v>3.19E-4</v>
      </c>
      <c r="H71" s="191">
        <v>5</v>
      </c>
      <c r="I71" s="226">
        <v>50</v>
      </c>
      <c r="J71" s="401">
        <v>8.9320000000000004</v>
      </c>
      <c r="K71" s="69">
        <f t="shared" si="0"/>
        <v>491.26000000000005</v>
      </c>
      <c r="L71" s="242"/>
      <c r="O71" s="497"/>
    </row>
    <row r="72" spans="1:15" ht="28.15" customHeight="1" thickBot="1">
      <c r="A72" s="1084"/>
      <c r="B72" s="1128"/>
      <c r="C72" s="98" t="s">
        <v>1046</v>
      </c>
      <c r="D72" s="253" t="s">
        <v>665</v>
      </c>
      <c r="E72" s="238">
        <v>16</v>
      </c>
      <c r="F72" s="238">
        <v>220</v>
      </c>
      <c r="G72" s="83">
        <v>7.9600000000000005E-4</v>
      </c>
      <c r="H72" s="194">
        <v>2</v>
      </c>
      <c r="I72" s="227">
        <v>20</v>
      </c>
      <c r="J72" s="25">
        <v>11.341000000000001</v>
      </c>
      <c r="K72" s="70">
        <f t="shared" si="0"/>
        <v>623.75500000000011</v>
      </c>
      <c r="L72" s="243"/>
      <c r="O72" s="497"/>
    </row>
    <row r="73" spans="1:15" ht="28.15" customHeight="1">
      <c r="A73" s="1190"/>
      <c r="B73" s="1132" t="s">
        <v>1106</v>
      </c>
      <c r="C73" s="101" t="s">
        <v>1027</v>
      </c>
      <c r="D73" s="319" t="s">
        <v>1107</v>
      </c>
      <c r="E73" s="236">
        <v>16</v>
      </c>
      <c r="F73" s="102">
        <v>65</v>
      </c>
      <c r="G73" s="120">
        <v>7.1000000000000005E-5</v>
      </c>
      <c r="H73" s="193">
        <v>20</v>
      </c>
      <c r="I73" s="202">
        <v>180</v>
      </c>
      <c r="J73" s="11">
        <v>5.5440000000000005</v>
      </c>
      <c r="K73" s="68">
        <f t="shared" si="0"/>
        <v>304.92</v>
      </c>
      <c r="L73" s="241"/>
      <c r="O73" s="497"/>
    </row>
    <row r="74" spans="1:15" ht="28.15" customHeight="1">
      <c r="A74" s="1339"/>
      <c r="B74" s="1162"/>
      <c r="C74" s="204" t="s">
        <v>1028</v>
      </c>
      <c r="D74" s="2" t="s">
        <v>1109</v>
      </c>
      <c r="E74" s="59">
        <v>16</v>
      </c>
      <c r="F74" s="208">
        <v>102</v>
      </c>
      <c r="G74" s="209">
        <v>1.06E-4</v>
      </c>
      <c r="H74" s="206">
        <v>20</v>
      </c>
      <c r="I74" s="334">
        <v>120</v>
      </c>
      <c r="J74" s="325">
        <v>6.4900000000000011</v>
      </c>
      <c r="K74" s="114">
        <f t="shared" ref="K74:K127" si="1">J74*$K$2*((100-$K$1)/100)</f>
        <v>356.95000000000005</v>
      </c>
      <c r="L74" s="246"/>
      <c r="O74" s="497"/>
    </row>
    <row r="75" spans="1:15" ht="28.15" customHeight="1">
      <c r="A75" s="1339"/>
      <c r="B75" s="1162"/>
      <c r="C75" s="204" t="s">
        <v>1029</v>
      </c>
      <c r="D75" s="2" t="s">
        <v>1108</v>
      </c>
      <c r="E75" s="59">
        <v>16</v>
      </c>
      <c r="F75" s="208">
        <v>89</v>
      </c>
      <c r="G75" s="209">
        <v>1.06E-4</v>
      </c>
      <c r="H75" s="206">
        <v>10</v>
      </c>
      <c r="I75" s="334">
        <v>120</v>
      </c>
      <c r="J75" s="325">
        <v>8.2280000000000015</v>
      </c>
      <c r="K75" s="114">
        <f t="shared" si="1"/>
        <v>452.54000000000008</v>
      </c>
      <c r="L75" s="246"/>
      <c r="O75" s="497"/>
    </row>
    <row r="76" spans="1:15" ht="28.15" customHeight="1">
      <c r="A76" s="1339"/>
      <c r="B76" s="1162"/>
      <c r="C76" s="204" t="s">
        <v>1030</v>
      </c>
      <c r="D76" s="2" t="s">
        <v>1110</v>
      </c>
      <c r="E76" s="59">
        <v>16</v>
      </c>
      <c r="F76" s="208">
        <v>83</v>
      </c>
      <c r="G76" s="209">
        <v>1.06E-4</v>
      </c>
      <c r="H76" s="206">
        <v>10</v>
      </c>
      <c r="I76" s="334">
        <v>120</v>
      </c>
      <c r="J76" s="325">
        <v>8.6130000000000013</v>
      </c>
      <c r="K76" s="114">
        <f t="shared" si="1"/>
        <v>473.71500000000009</v>
      </c>
      <c r="L76" s="246"/>
      <c r="O76" s="497"/>
    </row>
    <row r="77" spans="1:15" ht="28.15" customHeight="1">
      <c r="A77" s="1339"/>
      <c r="B77" s="1162"/>
      <c r="C77" s="204" t="s">
        <v>1031</v>
      </c>
      <c r="D77" s="2" t="s">
        <v>1097</v>
      </c>
      <c r="E77" s="59">
        <v>16</v>
      </c>
      <c r="F77" s="208">
        <v>89</v>
      </c>
      <c r="G77" s="209">
        <v>1.3300000000000001E-4</v>
      </c>
      <c r="H77" s="206">
        <v>10</v>
      </c>
      <c r="I77" s="334">
        <v>120</v>
      </c>
      <c r="J77" s="325">
        <v>7.2930000000000001</v>
      </c>
      <c r="K77" s="114">
        <f t="shared" si="1"/>
        <v>401.11500000000001</v>
      </c>
      <c r="L77" s="246"/>
      <c r="O77" s="497"/>
    </row>
    <row r="78" spans="1:15" ht="28.15" customHeight="1">
      <c r="A78" s="1339"/>
      <c r="B78" s="1162"/>
      <c r="C78" s="204" t="s">
        <v>1032</v>
      </c>
      <c r="D78" s="2" t="s">
        <v>1111</v>
      </c>
      <c r="E78" s="237">
        <v>16</v>
      </c>
      <c r="F78" s="208">
        <v>150</v>
      </c>
      <c r="G78" s="209">
        <v>2.5500000000000002E-4</v>
      </c>
      <c r="H78" s="206">
        <v>10</v>
      </c>
      <c r="I78" s="334">
        <v>50</v>
      </c>
      <c r="J78" s="325">
        <v>11.418000000000001</v>
      </c>
      <c r="K78" s="114">
        <f t="shared" si="1"/>
        <v>627.99</v>
      </c>
      <c r="L78" s="246"/>
      <c r="O78" s="497"/>
    </row>
    <row r="79" spans="1:15" ht="28.15" customHeight="1">
      <c r="A79" s="1339"/>
      <c r="B79" s="1162"/>
      <c r="C79" s="204" t="s">
        <v>1033</v>
      </c>
      <c r="D79" s="2" t="s">
        <v>1112</v>
      </c>
      <c r="E79" s="78">
        <v>16</v>
      </c>
      <c r="F79" s="208">
        <v>152</v>
      </c>
      <c r="G79" s="209">
        <v>1.5899999999999999E-4</v>
      </c>
      <c r="H79" s="206">
        <v>20</v>
      </c>
      <c r="I79" s="334">
        <v>80</v>
      </c>
      <c r="J79" s="325">
        <v>12.287000000000001</v>
      </c>
      <c r="K79" s="114">
        <f t="shared" si="1"/>
        <v>675.78500000000008</v>
      </c>
      <c r="L79" s="246"/>
      <c r="O79" s="497"/>
    </row>
    <row r="80" spans="1:15" ht="28.15" customHeight="1">
      <c r="A80" s="1339"/>
      <c r="B80" s="1162"/>
      <c r="C80" s="204" t="s">
        <v>1034</v>
      </c>
      <c r="D80" s="2" t="s">
        <v>1113</v>
      </c>
      <c r="E80" s="234">
        <v>16</v>
      </c>
      <c r="F80" s="208">
        <v>109</v>
      </c>
      <c r="G80" s="209">
        <v>2.5500000000000002E-4</v>
      </c>
      <c r="H80" s="206">
        <v>10</v>
      </c>
      <c r="I80" s="334">
        <v>50</v>
      </c>
      <c r="J80" s="325">
        <v>12.001000000000001</v>
      </c>
      <c r="K80" s="114">
        <f t="shared" si="1"/>
        <v>660.05500000000006</v>
      </c>
      <c r="L80" s="246"/>
      <c r="O80" s="497"/>
    </row>
    <row r="81" spans="1:15" ht="28.15" customHeight="1">
      <c r="A81" s="1191"/>
      <c r="B81" s="1133"/>
      <c r="C81" s="92" t="s">
        <v>1035</v>
      </c>
      <c r="D81" s="320" t="s">
        <v>1114</v>
      </c>
      <c r="E81" s="234">
        <v>16</v>
      </c>
      <c r="F81" s="91">
        <v>156</v>
      </c>
      <c r="G81" s="118">
        <v>2.5500000000000002E-4</v>
      </c>
      <c r="H81" s="191">
        <v>5</v>
      </c>
      <c r="I81" s="179">
        <v>50</v>
      </c>
      <c r="J81" s="15">
        <v>13.222000000000001</v>
      </c>
      <c r="K81" s="69">
        <f t="shared" si="1"/>
        <v>727.21</v>
      </c>
      <c r="L81" s="242"/>
      <c r="O81" s="497"/>
    </row>
    <row r="82" spans="1:15" ht="28.15" customHeight="1">
      <c r="A82" s="1191"/>
      <c r="B82" s="1133"/>
      <c r="C82" s="92" t="s">
        <v>1036</v>
      </c>
      <c r="D82" s="320" t="s">
        <v>1115</v>
      </c>
      <c r="E82" s="234">
        <v>16</v>
      </c>
      <c r="F82" s="91">
        <v>229</v>
      </c>
      <c r="G82" s="118">
        <v>3.19E-4</v>
      </c>
      <c r="H82" s="191">
        <v>5</v>
      </c>
      <c r="I82" s="179">
        <v>50</v>
      </c>
      <c r="J82" s="15">
        <v>12.584</v>
      </c>
      <c r="K82" s="69">
        <f t="shared" si="1"/>
        <v>692.12</v>
      </c>
      <c r="L82" s="242"/>
      <c r="O82" s="497"/>
    </row>
    <row r="83" spans="1:15" ht="28.15" customHeight="1">
      <c r="A83" s="1191"/>
      <c r="B83" s="1133"/>
      <c r="C83" s="92" t="s">
        <v>1037</v>
      </c>
      <c r="D83" s="320" t="s">
        <v>1116</v>
      </c>
      <c r="E83" s="234">
        <v>16</v>
      </c>
      <c r="F83" s="91">
        <v>141</v>
      </c>
      <c r="G83" s="118">
        <v>2.5500000000000002E-4</v>
      </c>
      <c r="H83" s="191">
        <v>10</v>
      </c>
      <c r="I83" s="179">
        <v>50</v>
      </c>
      <c r="J83" s="15">
        <v>15.158000000000001</v>
      </c>
      <c r="K83" s="69">
        <f t="shared" si="1"/>
        <v>833.69</v>
      </c>
      <c r="L83" s="242"/>
      <c r="O83" s="497"/>
    </row>
    <row r="84" spans="1:15" ht="28.15" customHeight="1">
      <c r="A84" s="1191"/>
      <c r="B84" s="1133"/>
      <c r="C84" s="92" t="s">
        <v>1038</v>
      </c>
      <c r="D84" s="320" t="s">
        <v>1102</v>
      </c>
      <c r="E84" s="234">
        <v>16</v>
      </c>
      <c r="F84" s="91">
        <v>335</v>
      </c>
      <c r="G84" s="118">
        <v>6.3699999999999998E-4</v>
      </c>
      <c r="H84" s="191">
        <v>4</v>
      </c>
      <c r="I84" s="179">
        <v>20</v>
      </c>
      <c r="J84" s="15">
        <v>23.760000000000005</v>
      </c>
      <c r="K84" s="69">
        <f t="shared" si="1"/>
        <v>1306.8000000000002</v>
      </c>
      <c r="L84" s="242"/>
      <c r="O84" s="497"/>
    </row>
    <row r="85" spans="1:15" ht="28.15" customHeight="1" thickBot="1">
      <c r="A85" s="1192"/>
      <c r="B85" s="1159"/>
      <c r="C85" s="103" t="s">
        <v>1039</v>
      </c>
      <c r="D85" s="253" t="s">
        <v>1117</v>
      </c>
      <c r="E85" s="235">
        <v>16</v>
      </c>
      <c r="F85" s="104">
        <v>480</v>
      </c>
      <c r="G85" s="142">
        <v>6.3699999999999998E-4</v>
      </c>
      <c r="H85" s="192">
        <v>4</v>
      </c>
      <c r="I85" s="197">
        <v>20</v>
      </c>
      <c r="J85" s="18">
        <v>30.844000000000001</v>
      </c>
      <c r="K85" s="70">
        <f t="shared" si="1"/>
        <v>1696.42</v>
      </c>
      <c r="L85" s="243"/>
      <c r="O85" s="497"/>
    </row>
    <row r="86" spans="1:15" ht="28.15" customHeight="1">
      <c r="A86" s="1190"/>
      <c r="B86" s="1132" t="s">
        <v>1120</v>
      </c>
      <c r="C86" s="101" t="s">
        <v>1047</v>
      </c>
      <c r="D86" s="135" t="s">
        <v>1107</v>
      </c>
      <c r="E86" s="233">
        <v>16</v>
      </c>
      <c r="F86" s="102">
        <v>79</v>
      </c>
      <c r="G86" s="120">
        <v>1.27E-4</v>
      </c>
      <c r="H86" s="193">
        <v>20</v>
      </c>
      <c r="I86" s="105">
        <v>100</v>
      </c>
      <c r="J86" s="11">
        <v>5.1479999999999997</v>
      </c>
      <c r="K86" s="68">
        <f t="shared" si="1"/>
        <v>283.14</v>
      </c>
      <c r="L86" s="241"/>
      <c r="O86" s="497"/>
    </row>
    <row r="87" spans="1:15" ht="28.15" customHeight="1">
      <c r="A87" s="1191"/>
      <c r="B87" s="1133"/>
      <c r="C87" s="92" t="s">
        <v>1048</v>
      </c>
      <c r="D87" s="136" t="s">
        <v>1118</v>
      </c>
      <c r="E87" s="234">
        <v>16</v>
      </c>
      <c r="F87" s="91">
        <v>113</v>
      </c>
      <c r="G87" s="118">
        <v>1.27E-4</v>
      </c>
      <c r="H87" s="191">
        <v>10</v>
      </c>
      <c r="I87" s="93">
        <v>100</v>
      </c>
      <c r="J87" s="15">
        <v>7.6230000000000002</v>
      </c>
      <c r="K87" s="69">
        <f t="shared" si="1"/>
        <v>419.26499999999999</v>
      </c>
      <c r="L87" s="242"/>
      <c r="O87" s="497"/>
    </row>
    <row r="88" spans="1:15" ht="28.15" customHeight="1">
      <c r="A88" s="1191"/>
      <c r="B88" s="1133"/>
      <c r="C88" s="92" t="s">
        <v>1049</v>
      </c>
      <c r="D88" s="136" t="s">
        <v>1109</v>
      </c>
      <c r="E88" s="234">
        <v>16</v>
      </c>
      <c r="F88" s="91">
        <v>79</v>
      </c>
      <c r="G88" s="118">
        <v>7.1000000000000005E-5</v>
      </c>
      <c r="H88" s="191">
        <v>10</v>
      </c>
      <c r="I88" s="93">
        <v>180</v>
      </c>
      <c r="J88" s="15">
        <v>6.4130000000000003</v>
      </c>
      <c r="K88" s="69">
        <f t="shared" si="1"/>
        <v>352.71500000000003</v>
      </c>
      <c r="L88" s="242"/>
      <c r="O88" s="497"/>
    </row>
    <row r="89" spans="1:15" ht="28.15" customHeight="1">
      <c r="A89" s="1191"/>
      <c r="B89" s="1133"/>
      <c r="C89" s="92" t="s">
        <v>1050</v>
      </c>
      <c r="D89" s="136" t="s">
        <v>1108</v>
      </c>
      <c r="E89" s="234">
        <v>16</v>
      </c>
      <c r="F89" s="91">
        <v>109</v>
      </c>
      <c r="G89" s="118">
        <v>1.27E-4</v>
      </c>
      <c r="H89" s="191">
        <v>10</v>
      </c>
      <c r="I89" s="93">
        <v>100</v>
      </c>
      <c r="J89" s="15">
        <v>7.4359999999999999</v>
      </c>
      <c r="K89" s="69">
        <f t="shared" si="1"/>
        <v>408.98</v>
      </c>
      <c r="L89" s="242"/>
      <c r="O89" s="497"/>
    </row>
    <row r="90" spans="1:15" ht="28.15" customHeight="1">
      <c r="A90" s="1191"/>
      <c r="B90" s="1133"/>
      <c r="C90" s="92" t="s">
        <v>1051</v>
      </c>
      <c r="D90" s="136" t="s">
        <v>1119</v>
      </c>
      <c r="E90" s="234">
        <v>16</v>
      </c>
      <c r="F90" s="91">
        <v>144</v>
      </c>
      <c r="G90" s="118">
        <v>2.5500000000000002E-4</v>
      </c>
      <c r="H90" s="191">
        <v>10</v>
      </c>
      <c r="I90" s="93">
        <v>50</v>
      </c>
      <c r="J90" s="15">
        <v>10.197000000000001</v>
      </c>
      <c r="K90" s="69">
        <f t="shared" si="1"/>
        <v>560.83500000000004</v>
      </c>
      <c r="L90" s="242"/>
      <c r="O90" s="497"/>
    </row>
    <row r="91" spans="1:15" ht="28.15" customHeight="1">
      <c r="A91" s="1191"/>
      <c r="B91" s="1133"/>
      <c r="C91" s="92" t="s">
        <v>1052</v>
      </c>
      <c r="D91" s="136" t="s">
        <v>1110</v>
      </c>
      <c r="E91" s="234">
        <v>16</v>
      </c>
      <c r="F91" s="91">
        <v>90</v>
      </c>
      <c r="G91" s="118">
        <v>8.0000000000000007E-5</v>
      </c>
      <c r="H91" s="191">
        <v>10</v>
      </c>
      <c r="I91" s="93">
        <v>160</v>
      </c>
      <c r="J91" s="15">
        <v>5.7860000000000005</v>
      </c>
      <c r="K91" s="69">
        <f t="shared" si="1"/>
        <v>318.23</v>
      </c>
      <c r="L91" s="242"/>
      <c r="O91" s="497"/>
    </row>
    <row r="92" spans="1:15" ht="28.15" customHeight="1">
      <c r="A92" s="1191"/>
      <c r="B92" s="1133"/>
      <c r="C92" s="92" t="s">
        <v>1053</v>
      </c>
      <c r="D92" s="136" t="s">
        <v>1097</v>
      </c>
      <c r="E92" s="234">
        <v>16</v>
      </c>
      <c r="F92" s="91">
        <v>114</v>
      </c>
      <c r="G92" s="118">
        <v>2.5500000000000002E-4</v>
      </c>
      <c r="H92" s="191">
        <v>10</v>
      </c>
      <c r="I92" s="93">
        <v>50</v>
      </c>
      <c r="J92" s="15">
        <v>7.8540000000000001</v>
      </c>
      <c r="K92" s="69">
        <f t="shared" si="1"/>
        <v>431.97</v>
      </c>
      <c r="L92" s="242"/>
      <c r="O92" s="497"/>
    </row>
    <row r="93" spans="1:15" ht="28.15" customHeight="1">
      <c r="A93" s="1191"/>
      <c r="B93" s="1133"/>
      <c r="C93" s="92" t="s">
        <v>1054</v>
      </c>
      <c r="D93" s="136" t="s">
        <v>1111</v>
      </c>
      <c r="E93" s="234">
        <v>16</v>
      </c>
      <c r="F93" s="91">
        <v>137</v>
      </c>
      <c r="G93" s="118">
        <v>1.9900000000000001E-4</v>
      </c>
      <c r="H93" s="191">
        <v>10</v>
      </c>
      <c r="I93" s="93">
        <v>80</v>
      </c>
      <c r="J93" s="15">
        <v>11.297000000000001</v>
      </c>
      <c r="K93" s="69">
        <f t="shared" si="1"/>
        <v>621.33500000000004</v>
      </c>
      <c r="L93" s="242"/>
      <c r="O93" s="497"/>
    </row>
    <row r="94" spans="1:15" ht="28.15" customHeight="1">
      <c r="A94" s="1191"/>
      <c r="B94" s="1133"/>
      <c r="C94" s="92" t="s">
        <v>1055</v>
      </c>
      <c r="D94" s="136" t="s">
        <v>1113</v>
      </c>
      <c r="E94" s="234">
        <v>16</v>
      </c>
      <c r="F94" s="91">
        <v>110</v>
      </c>
      <c r="G94" s="118">
        <v>1.9900000000000001E-4</v>
      </c>
      <c r="H94" s="191">
        <v>10</v>
      </c>
      <c r="I94" s="93">
        <v>80</v>
      </c>
      <c r="J94" s="15">
        <v>9.7790000000000017</v>
      </c>
      <c r="K94" s="69">
        <f t="shared" si="1"/>
        <v>537.84500000000014</v>
      </c>
      <c r="L94" s="242"/>
      <c r="O94" s="497"/>
    </row>
    <row r="95" spans="1:15" ht="28.15" customHeight="1">
      <c r="A95" s="1191"/>
      <c r="B95" s="1133"/>
      <c r="C95" s="92" t="s">
        <v>1056</v>
      </c>
      <c r="D95" s="136" t="s">
        <v>1114</v>
      </c>
      <c r="E95" s="234">
        <v>16</v>
      </c>
      <c r="F95" s="91">
        <v>174</v>
      </c>
      <c r="G95" s="119">
        <v>2.5500000000000002E-4</v>
      </c>
      <c r="H95" s="191">
        <v>5</v>
      </c>
      <c r="I95" s="93">
        <v>50</v>
      </c>
      <c r="J95" s="15">
        <v>13.618000000000002</v>
      </c>
      <c r="K95" s="69">
        <f t="shared" si="1"/>
        <v>748.99000000000012</v>
      </c>
      <c r="L95" s="242"/>
      <c r="O95" s="497"/>
    </row>
    <row r="96" spans="1:15" ht="28.15" customHeight="1">
      <c r="A96" s="1191"/>
      <c r="B96" s="1133"/>
      <c r="C96" s="92" t="s">
        <v>1057</v>
      </c>
      <c r="D96" s="136" t="s">
        <v>1102</v>
      </c>
      <c r="E96" s="234">
        <v>16</v>
      </c>
      <c r="F96" s="91">
        <v>314</v>
      </c>
      <c r="G96" s="119">
        <v>6.3699999999999998E-4</v>
      </c>
      <c r="H96" s="191">
        <v>4</v>
      </c>
      <c r="I96" s="93">
        <v>20</v>
      </c>
      <c r="J96" s="15">
        <v>17.138000000000002</v>
      </c>
      <c r="K96" s="69">
        <f t="shared" si="1"/>
        <v>942.59000000000015</v>
      </c>
      <c r="L96" s="242"/>
      <c r="O96" s="497"/>
    </row>
    <row r="97" spans="1:15" ht="28.15" customHeight="1" thickBot="1">
      <c r="A97" s="1192"/>
      <c r="B97" s="1159"/>
      <c r="C97" s="103" t="s">
        <v>1058</v>
      </c>
      <c r="D97" s="137" t="s">
        <v>1117</v>
      </c>
      <c r="E97" s="235">
        <v>16</v>
      </c>
      <c r="F97" s="104">
        <v>486</v>
      </c>
      <c r="G97" s="121">
        <v>6.3699999999999998E-4</v>
      </c>
      <c r="H97" s="192">
        <v>4</v>
      </c>
      <c r="I97" s="106">
        <v>20</v>
      </c>
      <c r="J97" s="18">
        <v>28.6</v>
      </c>
      <c r="K97" s="70">
        <f t="shared" si="1"/>
        <v>1573</v>
      </c>
      <c r="L97" s="243"/>
      <c r="O97" s="497"/>
    </row>
    <row r="98" spans="1:15" ht="28.15" customHeight="1">
      <c r="A98" s="1190"/>
      <c r="B98" s="1132" t="s">
        <v>349</v>
      </c>
      <c r="C98" s="101" t="s">
        <v>1059</v>
      </c>
      <c r="D98" s="319" t="s">
        <v>1121</v>
      </c>
      <c r="E98" s="233">
        <v>16</v>
      </c>
      <c r="F98" s="102">
        <v>54</v>
      </c>
      <c r="G98" s="120">
        <v>8.0000000000000007E-5</v>
      </c>
      <c r="H98" s="193">
        <v>10</v>
      </c>
      <c r="I98" s="110">
        <v>200</v>
      </c>
      <c r="J98" s="11">
        <v>3.4870000000000001</v>
      </c>
      <c r="K98" s="114">
        <f t="shared" si="1"/>
        <v>191.785</v>
      </c>
      <c r="L98" s="246"/>
      <c r="O98" s="497"/>
    </row>
    <row r="99" spans="1:15" ht="28.15" customHeight="1">
      <c r="A99" s="1191"/>
      <c r="B99" s="1133"/>
      <c r="C99" s="92" t="s">
        <v>1060</v>
      </c>
      <c r="D99" s="320" t="s">
        <v>1122</v>
      </c>
      <c r="E99" s="234">
        <v>16</v>
      </c>
      <c r="F99" s="91">
        <v>59</v>
      </c>
      <c r="G99" s="118">
        <v>8.0000000000000007E-5</v>
      </c>
      <c r="H99" s="191">
        <v>10</v>
      </c>
      <c r="I99" s="97">
        <v>200</v>
      </c>
      <c r="J99" s="15">
        <v>3.6410000000000005</v>
      </c>
      <c r="K99" s="69">
        <f t="shared" si="1"/>
        <v>200.25500000000002</v>
      </c>
      <c r="L99" s="242"/>
      <c r="O99" s="497"/>
    </row>
    <row r="100" spans="1:15" ht="28.15" customHeight="1">
      <c r="A100" s="1191"/>
      <c r="B100" s="1133"/>
      <c r="C100" s="92" t="s">
        <v>1061</v>
      </c>
      <c r="D100" s="320" t="s">
        <v>1123</v>
      </c>
      <c r="E100" s="234">
        <v>16</v>
      </c>
      <c r="F100" s="91">
        <v>72</v>
      </c>
      <c r="G100" s="118">
        <v>8.0000000000000007E-5</v>
      </c>
      <c r="H100" s="191">
        <v>10</v>
      </c>
      <c r="I100" s="97">
        <v>200</v>
      </c>
      <c r="J100" s="15">
        <v>5.28</v>
      </c>
      <c r="K100" s="69">
        <f t="shared" si="1"/>
        <v>290.40000000000003</v>
      </c>
      <c r="L100" s="242"/>
      <c r="O100" s="497"/>
    </row>
    <row r="101" spans="1:15" ht="28.15" customHeight="1" thickBot="1">
      <c r="A101" s="1192"/>
      <c r="B101" s="1159"/>
      <c r="C101" s="103" t="s">
        <v>1062</v>
      </c>
      <c r="D101" s="253" t="s">
        <v>1124</v>
      </c>
      <c r="E101" s="235">
        <v>16</v>
      </c>
      <c r="F101" s="104">
        <v>99</v>
      </c>
      <c r="G101" s="142">
        <v>1.06E-4</v>
      </c>
      <c r="H101" s="192">
        <v>5</v>
      </c>
      <c r="I101" s="109">
        <v>150</v>
      </c>
      <c r="J101" s="18">
        <v>5.5</v>
      </c>
      <c r="K101" s="112">
        <f t="shared" si="1"/>
        <v>302.5</v>
      </c>
      <c r="L101" s="245"/>
      <c r="O101" s="497"/>
    </row>
    <row r="102" spans="1:15" ht="28.15" customHeight="1">
      <c r="A102" s="1190"/>
      <c r="B102" s="1132" t="s">
        <v>1126</v>
      </c>
      <c r="C102" s="101" t="s">
        <v>1063</v>
      </c>
      <c r="D102" s="135" t="s">
        <v>1121</v>
      </c>
      <c r="E102" s="233">
        <v>16</v>
      </c>
      <c r="F102" s="102">
        <v>42</v>
      </c>
      <c r="G102" s="120">
        <v>8.0000000000000007E-5</v>
      </c>
      <c r="H102" s="193">
        <v>20</v>
      </c>
      <c r="I102" s="105">
        <v>200</v>
      </c>
      <c r="J102" s="11">
        <v>2.4090000000000003</v>
      </c>
      <c r="K102" s="68">
        <f t="shared" si="1"/>
        <v>132.495</v>
      </c>
      <c r="L102" s="241"/>
      <c r="O102" s="497"/>
    </row>
    <row r="103" spans="1:15" ht="28.15" customHeight="1">
      <c r="A103" s="1191"/>
      <c r="B103" s="1133"/>
      <c r="C103" s="92" t="s">
        <v>1064</v>
      </c>
      <c r="D103" s="136" t="s">
        <v>1122</v>
      </c>
      <c r="E103" s="234">
        <v>16</v>
      </c>
      <c r="F103" s="91">
        <v>55</v>
      </c>
      <c r="G103" s="118">
        <v>1E-4</v>
      </c>
      <c r="H103" s="191">
        <v>20</v>
      </c>
      <c r="I103" s="93">
        <v>160</v>
      </c>
      <c r="J103" s="15">
        <v>2.8490000000000002</v>
      </c>
      <c r="K103" s="69">
        <f t="shared" si="1"/>
        <v>156.69500000000002</v>
      </c>
      <c r="L103" s="242"/>
      <c r="O103" s="497"/>
    </row>
    <row r="104" spans="1:15" ht="28.15" customHeight="1">
      <c r="A104" s="1191"/>
      <c r="B104" s="1133"/>
      <c r="C104" s="92" t="s">
        <v>1065</v>
      </c>
      <c r="D104" s="136" t="s">
        <v>1123</v>
      </c>
      <c r="E104" s="234">
        <v>16</v>
      </c>
      <c r="F104" s="91">
        <v>56</v>
      </c>
      <c r="G104" s="118">
        <v>1E-4</v>
      </c>
      <c r="H104" s="191">
        <v>20</v>
      </c>
      <c r="I104" s="93">
        <v>160</v>
      </c>
      <c r="J104" s="15">
        <v>5.1479999999999997</v>
      </c>
      <c r="K104" s="69">
        <f t="shared" si="1"/>
        <v>283.14</v>
      </c>
      <c r="L104" s="242"/>
      <c r="O104" s="497"/>
    </row>
    <row r="105" spans="1:15" ht="28.15" customHeight="1">
      <c r="A105" s="1191"/>
      <c r="B105" s="1133"/>
      <c r="C105" s="92" t="s">
        <v>1066</v>
      </c>
      <c r="D105" s="136" t="s">
        <v>1125</v>
      </c>
      <c r="E105" s="234">
        <v>16</v>
      </c>
      <c r="F105" s="91">
        <v>69</v>
      </c>
      <c r="G105" s="118">
        <v>1.5899999999999999E-4</v>
      </c>
      <c r="H105" s="191">
        <v>20</v>
      </c>
      <c r="I105" s="93">
        <v>100</v>
      </c>
      <c r="J105" s="15">
        <v>3.927</v>
      </c>
      <c r="K105" s="69">
        <f t="shared" si="1"/>
        <v>215.98500000000001</v>
      </c>
      <c r="L105" s="242"/>
      <c r="O105" s="497"/>
    </row>
    <row r="106" spans="1:15" ht="28.15" customHeight="1">
      <c r="A106" s="1191"/>
      <c r="B106" s="1133"/>
      <c r="C106" s="92" t="s">
        <v>1067</v>
      </c>
      <c r="D106" s="136" t="s">
        <v>1124</v>
      </c>
      <c r="E106" s="234">
        <v>16</v>
      </c>
      <c r="F106" s="91">
        <v>73</v>
      </c>
      <c r="G106" s="118">
        <v>1.5899999999999999E-4</v>
      </c>
      <c r="H106" s="191">
        <v>10</v>
      </c>
      <c r="I106" s="93">
        <v>100</v>
      </c>
      <c r="J106" s="15">
        <v>4.07</v>
      </c>
      <c r="K106" s="69">
        <f t="shared" si="1"/>
        <v>223.85000000000002</v>
      </c>
      <c r="L106" s="242"/>
      <c r="O106" s="497"/>
    </row>
    <row r="107" spans="1:15" ht="28.15" customHeight="1">
      <c r="A107" s="1191"/>
      <c r="B107" s="1133"/>
      <c r="C107" s="92" t="s">
        <v>1068</v>
      </c>
      <c r="D107" s="136" t="s">
        <v>1127</v>
      </c>
      <c r="E107" s="234">
        <v>16</v>
      </c>
      <c r="F107" s="91">
        <v>90</v>
      </c>
      <c r="G107" s="118">
        <v>2.12E-4</v>
      </c>
      <c r="H107" s="191">
        <v>10</v>
      </c>
      <c r="I107" s="93">
        <v>60</v>
      </c>
      <c r="J107" s="15">
        <v>6.8200000000000012</v>
      </c>
      <c r="K107" s="69">
        <f t="shared" si="1"/>
        <v>375.10000000000008</v>
      </c>
      <c r="L107" s="242"/>
      <c r="O107" s="497"/>
    </row>
    <row r="108" spans="1:15" ht="28.15" customHeight="1">
      <c r="A108" s="1191"/>
      <c r="B108" s="1133"/>
      <c r="C108" s="92" t="s">
        <v>1069</v>
      </c>
      <c r="D108" s="136" t="s">
        <v>1128</v>
      </c>
      <c r="E108" s="234">
        <v>16</v>
      </c>
      <c r="F108" s="91">
        <v>101</v>
      </c>
      <c r="G108" s="118">
        <v>2.12E-4</v>
      </c>
      <c r="H108" s="191">
        <v>10</v>
      </c>
      <c r="I108" s="93">
        <v>60</v>
      </c>
      <c r="J108" s="15">
        <v>5.2250000000000005</v>
      </c>
      <c r="K108" s="69">
        <f t="shared" si="1"/>
        <v>287.37500000000006</v>
      </c>
      <c r="L108" s="242"/>
      <c r="O108" s="497"/>
    </row>
    <row r="109" spans="1:15" ht="28.15" customHeight="1">
      <c r="A109" s="1191"/>
      <c r="B109" s="1133"/>
      <c r="C109" s="92" t="s">
        <v>1070</v>
      </c>
      <c r="D109" s="136" t="s">
        <v>1129</v>
      </c>
      <c r="E109" s="234">
        <v>16</v>
      </c>
      <c r="F109" s="91">
        <v>103</v>
      </c>
      <c r="G109" s="118">
        <v>2.12E-4</v>
      </c>
      <c r="H109" s="191">
        <v>10</v>
      </c>
      <c r="I109" s="93">
        <v>60</v>
      </c>
      <c r="J109" s="400">
        <v>5.335</v>
      </c>
      <c r="K109" s="69">
        <f t="shared" si="1"/>
        <v>293.42500000000001</v>
      </c>
      <c r="L109" s="242"/>
      <c r="O109" s="497"/>
    </row>
    <row r="110" spans="1:15" ht="28.15" customHeight="1">
      <c r="A110" s="1191"/>
      <c r="B110" s="1133"/>
      <c r="C110" s="92" t="s">
        <v>1071</v>
      </c>
      <c r="D110" s="133" t="s">
        <v>1130</v>
      </c>
      <c r="E110" s="234">
        <v>16</v>
      </c>
      <c r="F110" s="91">
        <v>137</v>
      </c>
      <c r="G110" s="118">
        <v>2.5500000000000002E-4</v>
      </c>
      <c r="H110" s="191">
        <v>4</v>
      </c>
      <c r="I110" s="93">
        <v>100</v>
      </c>
      <c r="J110" s="400">
        <v>8.0739999999999998</v>
      </c>
      <c r="K110" s="69">
        <f t="shared" si="1"/>
        <v>444.07</v>
      </c>
      <c r="L110" s="242"/>
      <c r="O110" s="497"/>
    </row>
    <row r="111" spans="1:15" ht="28.15" customHeight="1">
      <c r="A111" s="1191"/>
      <c r="B111" s="1133"/>
      <c r="C111" s="92" t="s">
        <v>1072</v>
      </c>
      <c r="D111" s="133" t="s">
        <v>1131</v>
      </c>
      <c r="E111" s="234">
        <v>16</v>
      </c>
      <c r="F111" s="91">
        <v>162</v>
      </c>
      <c r="G111" s="118">
        <v>3.3199999999999999E-4</v>
      </c>
      <c r="H111" s="191">
        <v>4</v>
      </c>
      <c r="I111" s="93">
        <v>48</v>
      </c>
      <c r="J111" s="15">
        <v>15.356000000000002</v>
      </c>
      <c r="K111" s="69">
        <f t="shared" si="1"/>
        <v>844.58</v>
      </c>
      <c r="L111" s="242"/>
      <c r="O111" s="497"/>
    </row>
    <row r="112" spans="1:15" ht="28.15" customHeight="1">
      <c r="A112" s="1191"/>
      <c r="B112" s="1133"/>
      <c r="C112" s="92" t="s">
        <v>1073</v>
      </c>
      <c r="D112" s="133" t="s">
        <v>1132</v>
      </c>
      <c r="E112" s="234">
        <v>16</v>
      </c>
      <c r="F112" s="91">
        <v>165</v>
      </c>
      <c r="G112" s="118">
        <v>3.3199999999999999E-4</v>
      </c>
      <c r="H112" s="191">
        <v>4</v>
      </c>
      <c r="I112" s="93">
        <v>48</v>
      </c>
      <c r="J112" s="15">
        <v>14.938000000000001</v>
      </c>
      <c r="K112" s="69">
        <f t="shared" si="1"/>
        <v>821.59</v>
      </c>
      <c r="L112" s="242"/>
      <c r="O112" s="497"/>
    </row>
    <row r="113" spans="1:15" ht="28.15" customHeight="1" thickBot="1">
      <c r="A113" s="1321"/>
      <c r="B113" s="1134"/>
      <c r="C113" s="214" t="s">
        <v>1074</v>
      </c>
      <c r="D113" s="215" t="s">
        <v>1133</v>
      </c>
      <c r="E113" s="234">
        <v>16</v>
      </c>
      <c r="F113" s="216">
        <v>183</v>
      </c>
      <c r="G113" s="217">
        <v>3.3199999999999999E-4</v>
      </c>
      <c r="H113" s="218">
        <v>4</v>
      </c>
      <c r="I113" s="335">
        <v>48</v>
      </c>
      <c r="J113" s="130">
        <v>13.244</v>
      </c>
      <c r="K113" s="112">
        <f t="shared" si="1"/>
        <v>728.42</v>
      </c>
      <c r="L113" s="245"/>
      <c r="O113" s="497"/>
    </row>
    <row r="114" spans="1:15" ht="28.15" customHeight="1">
      <c r="A114" s="1190"/>
      <c r="B114" s="1132" t="s">
        <v>1134</v>
      </c>
      <c r="C114" s="101" t="s">
        <v>1075</v>
      </c>
      <c r="D114" s="135" t="s">
        <v>1108</v>
      </c>
      <c r="E114" s="233">
        <v>16</v>
      </c>
      <c r="F114" s="102">
        <v>81</v>
      </c>
      <c r="G114" s="120">
        <v>8.5000000000000006E-5</v>
      </c>
      <c r="H114" s="193">
        <v>10</v>
      </c>
      <c r="I114" s="108">
        <v>150</v>
      </c>
      <c r="J114" s="11">
        <v>8.3049999999999997</v>
      </c>
      <c r="K114" s="68">
        <f t="shared" si="1"/>
        <v>456.77499999999998</v>
      </c>
      <c r="L114" s="241"/>
      <c r="O114" s="497"/>
    </row>
    <row r="115" spans="1:15" ht="28.15" customHeight="1">
      <c r="A115" s="1191"/>
      <c r="B115" s="1133"/>
      <c r="C115" s="92" t="s">
        <v>1076</v>
      </c>
      <c r="D115" s="133" t="s">
        <v>1097</v>
      </c>
      <c r="E115" s="234">
        <v>16</v>
      </c>
      <c r="F115" s="91">
        <v>90</v>
      </c>
      <c r="G115" s="119">
        <v>8.5000000000000006E-5</v>
      </c>
      <c r="H115" s="191">
        <v>10</v>
      </c>
      <c r="I115" s="97">
        <v>150</v>
      </c>
      <c r="J115" s="400">
        <v>7.7880000000000011</v>
      </c>
      <c r="K115" s="69">
        <f t="shared" si="1"/>
        <v>428.34000000000009</v>
      </c>
      <c r="L115" s="242"/>
      <c r="O115" s="497"/>
    </row>
    <row r="116" spans="1:15" ht="28.15" customHeight="1" thickBot="1">
      <c r="A116" s="1192"/>
      <c r="B116" s="1159"/>
      <c r="C116" s="103"/>
      <c r="D116" s="134"/>
      <c r="E116" s="238"/>
      <c r="F116" s="104"/>
      <c r="G116" s="121"/>
      <c r="H116" s="192"/>
      <c r="I116" s="109"/>
      <c r="J116" s="18"/>
      <c r="K116" s="70">
        <f t="shared" si="1"/>
        <v>0</v>
      </c>
      <c r="L116" s="243"/>
      <c r="O116" s="497"/>
    </row>
    <row r="117" spans="1:15" ht="28.15" customHeight="1" thickBot="1">
      <c r="A117" s="1338" t="s">
        <v>1138</v>
      </c>
      <c r="B117" s="1324"/>
      <c r="C117" s="1324"/>
      <c r="D117" s="1324"/>
      <c r="E117" s="1324"/>
      <c r="F117" s="1324"/>
      <c r="G117" s="1324"/>
      <c r="H117" s="1324"/>
      <c r="I117" s="1324"/>
      <c r="J117" s="1324"/>
      <c r="K117" s="1324"/>
      <c r="L117" s="244"/>
      <c r="O117" s="497"/>
    </row>
    <row r="118" spans="1:15" ht="28.15" customHeight="1">
      <c r="A118" s="1326"/>
      <c r="B118" s="1140" t="s">
        <v>1137</v>
      </c>
      <c r="C118" s="101" t="s">
        <v>1078</v>
      </c>
      <c r="D118" s="135" t="s">
        <v>1119</v>
      </c>
      <c r="E118" s="233">
        <v>16</v>
      </c>
      <c r="F118" s="102">
        <v>238</v>
      </c>
      <c r="G118" s="120">
        <v>2.12E-4</v>
      </c>
      <c r="H118" s="193">
        <v>2</v>
      </c>
      <c r="I118" s="108">
        <v>60</v>
      </c>
      <c r="J118" s="11">
        <v>34.078000000000003</v>
      </c>
      <c r="K118" s="68">
        <f t="shared" si="1"/>
        <v>1874.2900000000002</v>
      </c>
      <c r="L118" s="241"/>
      <c r="O118" s="497"/>
    </row>
    <row r="119" spans="1:15" ht="28.15" customHeight="1">
      <c r="A119" s="1327"/>
      <c r="B119" s="1141"/>
      <c r="C119" s="92" t="s">
        <v>1079</v>
      </c>
      <c r="D119" s="136" t="s">
        <v>1111</v>
      </c>
      <c r="E119" s="234">
        <v>16</v>
      </c>
      <c r="F119" s="91">
        <v>252</v>
      </c>
      <c r="G119" s="118">
        <v>4.2499999999999998E-4</v>
      </c>
      <c r="H119" s="191">
        <v>2</v>
      </c>
      <c r="I119" s="96">
        <v>30</v>
      </c>
      <c r="J119" s="15">
        <v>39.225999999999999</v>
      </c>
      <c r="K119" s="69">
        <f t="shared" si="1"/>
        <v>2157.4299999999998</v>
      </c>
      <c r="L119" s="242"/>
      <c r="O119" s="497"/>
    </row>
    <row r="120" spans="1:15" ht="28.15" customHeight="1" thickBot="1">
      <c r="A120" s="1328"/>
      <c r="B120" s="1142"/>
      <c r="C120" s="103" t="s">
        <v>1080</v>
      </c>
      <c r="D120" s="137" t="s">
        <v>1102</v>
      </c>
      <c r="E120" s="235">
        <v>16</v>
      </c>
      <c r="F120" s="104">
        <v>581</v>
      </c>
      <c r="G120" s="142">
        <v>6.3699999999999998E-4</v>
      </c>
      <c r="H120" s="192">
        <v>2</v>
      </c>
      <c r="I120" s="337">
        <v>20</v>
      </c>
      <c r="J120" s="18">
        <v>70.037000000000006</v>
      </c>
      <c r="K120" s="70">
        <f t="shared" si="1"/>
        <v>3852.0350000000003</v>
      </c>
      <c r="L120" s="243"/>
      <c r="O120" s="497"/>
    </row>
    <row r="121" spans="1:15" ht="28.15" customHeight="1">
      <c r="A121" s="1327"/>
      <c r="B121" s="1141" t="s">
        <v>1139</v>
      </c>
      <c r="C121" s="204" t="s">
        <v>1081</v>
      </c>
      <c r="D121" s="324" t="s">
        <v>1107</v>
      </c>
      <c r="E121" s="113">
        <v>16</v>
      </c>
      <c r="F121" s="208">
        <v>148</v>
      </c>
      <c r="G121" s="209">
        <v>1.27E-4</v>
      </c>
      <c r="H121" s="206">
        <v>2</v>
      </c>
      <c r="I121" s="336">
        <v>100</v>
      </c>
      <c r="J121" s="402">
        <v>8.1950000000000003</v>
      </c>
      <c r="K121" s="114">
        <f t="shared" si="1"/>
        <v>450.72500000000002</v>
      </c>
      <c r="L121" s="246"/>
      <c r="O121" s="497"/>
    </row>
    <row r="122" spans="1:15" ht="28.15" customHeight="1">
      <c r="A122" s="1327"/>
      <c r="B122" s="1141"/>
      <c r="C122" s="92" t="s">
        <v>1082</v>
      </c>
      <c r="D122" s="136" t="s">
        <v>1109</v>
      </c>
      <c r="E122" s="234">
        <v>16</v>
      </c>
      <c r="F122" s="91">
        <v>154</v>
      </c>
      <c r="G122" s="118">
        <v>1.4200000000000001E-4</v>
      </c>
      <c r="H122" s="191">
        <v>2</v>
      </c>
      <c r="I122" s="96">
        <v>90</v>
      </c>
      <c r="J122" s="400">
        <v>10.230000000000002</v>
      </c>
      <c r="K122" s="69">
        <f t="shared" si="1"/>
        <v>562.65000000000009</v>
      </c>
      <c r="L122" s="242"/>
      <c r="O122" s="497"/>
    </row>
    <row r="123" spans="1:15" ht="28.15" customHeight="1">
      <c r="A123" s="1327"/>
      <c r="B123" s="1141"/>
      <c r="C123" s="92" t="s">
        <v>1083</v>
      </c>
      <c r="D123" s="136" t="s">
        <v>1135</v>
      </c>
      <c r="E123" s="234">
        <v>16</v>
      </c>
      <c r="F123" s="91">
        <v>228</v>
      </c>
      <c r="G123" s="118">
        <v>2.12E-4</v>
      </c>
      <c r="H123" s="191">
        <v>2</v>
      </c>
      <c r="I123" s="96">
        <v>60</v>
      </c>
      <c r="J123" s="400">
        <v>11.528000000000002</v>
      </c>
      <c r="K123" s="69">
        <f t="shared" si="1"/>
        <v>634.04000000000008</v>
      </c>
      <c r="L123" s="242"/>
      <c r="O123" s="497"/>
    </row>
    <row r="124" spans="1:15" ht="28.15" customHeight="1">
      <c r="A124" s="1327"/>
      <c r="B124" s="1141"/>
      <c r="C124" s="92" t="s">
        <v>1084</v>
      </c>
      <c r="D124" s="136" t="s">
        <v>1111</v>
      </c>
      <c r="E124" s="234">
        <v>16</v>
      </c>
      <c r="F124" s="91">
        <v>301</v>
      </c>
      <c r="G124" s="118">
        <v>2.6499999999999999E-4</v>
      </c>
      <c r="H124" s="191">
        <v>2</v>
      </c>
      <c r="I124" s="96">
        <v>48</v>
      </c>
      <c r="J124" s="400">
        <v>18.766000000000002</v>
      </c>
      <c r="K124" s="69">
        <f t="shared" si="1"/>
        <v>1032.1300000000001</v>
      </c>
      <c r="L124" s="242"/>
      <c r="O124" s="497"/>
    </row>
    <row r="125" spans="1:15" ht="28.15" customHeight="1">
      <c r="A125" s="1327"/>
      <c r="B125" s="1141"/>
      <c r="C125" s="92" t="s">
        <v>1085</v>
      </c>
      <c r="D125" s="133" t="s">
        <v>1136</v>
      </c>
      <c r="E125" s="234">
        <v>16</v>
      </c>
      <c r="F125" s="91">
        <v>463</v>
      </c>
      <c r="G125" s="118">
        <v>4.2499999999999998E-4</v>
      </c>
      <c r="H125" s="191">
        <v>2</v>
      </c>
      <c r="I125" s="96">
        <v>30</v>
      </c>
      <c r="J125" s="400">
        <v>27.247000000000003</v>
      </c>
      <c r="K125" s="69">
        <f t="shared" si="1"/>
        <v>1498.5850000000003</v>
      </c>
      <c r="L125" s="242"/>
      <c r="O125" s="497"/>
    </row>
    <row r="126" spans="1:15" ht="28.15" customHeight="1">
      <c r="A126" s="1327"/>
      <c r="B126" s="1141"/>
      <c r="C126" s="92" t="s">
        <v>1086</v>
      </c>
      <c r="D126" s="138" t="s">
        <v>1102</v>
      </c>
      <c r="E126" s="237">
        <v>16</v>
      </c>
      <c r="F126" s="91">
        <v>683</v>
      </c>
      <c r="G126" s="118">
        <v>6.3699999999999998E-4</v>
      </c>
      <c r="H126" s="191">
        <v>2</v>
      </c>
      <c r="I126" s="226">
        <v>20</v>
      </c>
      <c r="J126" s="401">
        <v>39.919000000000004</v>
      </c>
      <c r="K126" s="69">
        <f t="shared" si="1"/>
        <v>2195.5450000000001</v>
      </c>
      <c r="L126" s="242"/>
      <c r="O126" s="497"/>
    </row>
    <row r="127" spans="1:15" ht="28.15" customHeight="1" thickBot="1">
      <c r="A127" s="1339"/>
      <c r="B127" s="1162"/>
      <c r="C127" s="92" t="s">
        <v>1087</v>
      </c>
      <c r="D127" s="133" t="s">
        <v>1117</v>
      </c>
      <c r="E127" s="234">
        <v>16</v>
      </c>
      <c r="F127" s="91">
        <v>1028</v>
      </c>
      <c r="G127" s="118">
        <v>1.274E-3</v>
      </c>
      <c r="H127" s="191">
        <v>2</v>
      </c>
      <c r="I127" s="97">
        <v>10</v>
      </c>
      <c r="J127" s="400">
        <v>86.79</v>
      </c>
      <c r="K127" s="69">
        <f t="shared" si="1"/>
        <v>4773.4500000000007</v>
      </c>
      <c r="L127" s="242"/>
      <c r="O127" s="497"/>
    </row>
    <row r="128" spans="1:15" ht="28.15" customHeight="1" thickBot="1">
      <c r="A128" s="1093" t="s">
        <v>579</v>
      </c>
      <c r="B128" s="1094"/>
      <c r="C128" s="1094"/>
      <c r="D128" s="1094"/>
      <c r="E128" s="1094"/>
      <c r="F128" s="1094"/>
      <c r="G128" s="1094"/>
      <c r="H128" s="1094"/>
      <c r="I128" s="1094"/>
      <c r="J128" s="1094"/>
      <c r="K128" s="1094"/>
      <c r="L128" s="244"/>
      <c r="O128" s="497"/>
    </row>
    <row r="129" spans="1:15" ht="28.15" customHeight="1">
      <c r="A129" s="1103"/>
      <c r="B129" s="1106" t="s">
        <v>1151</v>
      </c>
      <c r="C129" s="274" t="s">
        <v>1152</v>
      </c>
      <c r="D129" s="132" t="s">
        <v>769</v>
      </c>
      <c r="E129" s="236">
        <v>16</v>
      </c>
      <c r="F129" s="236">
        <v>67</v>
      </c>
      <c r="G129" s="84"/>
      <c r="H129" s="169">
        <v>20</v>
      </c>
      <c r="I129" s="228">
        <v>200</v>
      </c>
      <c r="J129" s="403">
        <v>4.8400000000000007</v>
      </c>
      <c r="K129" s="16">
        <f t="shared" ref="K129:K146" si="2">J129*$K$2*((100-$K$1)/100)</f>
        <v>266.20000000000005</v>
      </c>
      <c r="L129" s="242"/>
      <c r="O129" s="497"/>
    </row>
    <row r="130" spans="1:15" ht="28.15" customHeight="1">
      <c r="A130" s="1104"/>
      <c r="B130" s="1102"/>
      <c r="C130" s="27" t="s">
        <v>1153</v>
      </c>
      <c r="D130" s="333" t="s">
        <v>651</v>
      </c>
      <c r="E130" s="59">
        <v>16</v>
      </c>
      <c r="F130" s="59">
        <v>79</v>
      </c>
      <c r="G130" s="85"/>
      <c r="H130" s="174">
        <v>10</v>
      </c>
      <c r="I130" s="157">
        <v>140</v>
      </c>
      <c r="J130" s="404">
        <v>6.9520000000000008</v>
      </c>
      <c r="K130" s="16">
        <f t="shared" si="2"/>
        <v>382.36000000000007</v>
      </c>
      <c r="L130" s="242"/>
      <c r="O130" s="497"/>
    </row>
    <row r="131" spans="1:15" ht="28.15" customHeight="1">
      <c r="A131" s="1104"/>
      <c r="B131" s="1102"/>
      <c r="C131" s="27" t="s">
        <v>1154</v>
      </c>
      <c r="D131" s="333" t="s">
        <v>680</v>
      </c>
      <c r="E131" s="59">
        <v>16</v>
      </c>
      <c r="F131" s="59">
        <v>103</v>
      </c>
      <c r="G131" s="85"/>
      <c r="H131" s="174">
        <v>10</v>
      </c>
      <c r="I131" s="157">
        <v>100</v>
      </c>
      <c r="J131" s="404">
        <v>7.7880000000000011</v>
      </c>
      <c r="K131" s="16">
        <f t="shared" si="2"/>
        <v>428.34000000000009</v>
      </c>
      <c r="L131" s="242"/>
      <c r="O131" s="497"/>
    </row>
    <row r="132" spans="1:15" ht="28.15" customHeight="1">
      <c r="A132" s="1104"/>
      <c r="B132" s="1102"/>
      <c r="C132" s="27" t="s">
        <v>1155</v>
      </c>
      <c r="D132" s="333" t="s">
        <v>1088</v>
      </c>
      <c r="E132" s="59">
        <v>16</v>
      </c>
      <c r="F132" s="59">
        <v>140</v>
      </c>
      <c r="G132" s="85"/>
      <c r="H132" s="174">
        <v>10</v>
      </c>
      <c r="I132" s="157">
        <v>100</v>
      </c>
      <c r="J132" s="404">
        <v>10.362</v>
      </c>
      <c r="K132" s="16">
        <f t="shared" si="2"/>
        <v>569.91</v>
      </c>
      <c r="L132" s="242"/>
      <c r="O132" s="497"/>
    </row>
    <row r="133" spans="1:15" ht="28.15" customHeight="1">
      <c r="A133" s="1104"/>
      <c r="B133" s="1102"/>
      <c r="C133" s="27" t="s">
        <v>1156</v>
      </c>
      <c r="D133" s="333" t="s">
        <v>679</v>
      </c>
      <c r="E133" s="59">
        <v>16</v>
      </c>
      <c r="F133" s="59">
        <v>196</v>
      </c>
      <c r="G133" s="85"/>
      <c r="H133" s="174">
        <v>4</v>
      </c>
      <c r="I133" s="157">
        <v>48</v>
      </c>
      <c r="J133" s="404">
        <v>14.619</v>
      </c>
      <c r="K133" s="16">
        <f t="shared" si="2"/>
        <v>804.04499999999996</v>
      </c>
      <c r="L133" s="242"/>
      <c r="O133" s="497"/>
    </row>
    <row r="134" spans="1:15" ht="28.15" customHeight="1">
      <c r="A134" s="1104"/>
      <c r="B134" s="1102"/>
      <c r="C134" s="279" t="s">
        <v>1157</v>
      </c>
      <c r="D134" s="133" t="s">
        <v>1089</v>
      </c>
      <c r="E134" s="59">
        <v>16</v>
      </c>
      <c r="F134" s="237">
        <v>264</v>
      </c>
      <c r="G134" s="82"/>
      <c r="H134" s="170">
        <v>4</v>
      </c>
      <c r="I134" s="229">
        <v>40</v>
      </c>
      <c r="J134" s="401">
        <v>19.766999999999999</v>
      </c>
      <c r="K134" s="16">
        <f t="shared" si="2"/>
        <v>1087.1849999999999</v>
      </c>
      <c r="L134" s="242"/>
      <c r="O134" s="497"/>
    </row>
    <row r="135" spans="1:15" ht="28.15" customHeight="1" thickBot="1">
      <c r="A135" s="1104"/>
      <c r="B135" s="1102"/>
      <c r="C135" s="62" t="s">
        <v>1158</v>
      </c>
      <c r="D135" s="63" t="s">
        <v>665</v>
      </c>
      <c r="E135" s="345">
        <v>16</v>
      </c>
      <c r="F135" s="78">
        <v>401</v>
      </c>
      <c r="G135" s="111"/>
      <c r="H135" s="172">
        <v>2</v>
      </c>
      <c r="I135" s="162">
        <v>20</v>
      </c>
      <c r="J135" s="397">
        <v>28.864000000000001</v>
      </c>
      <c r="K135" s="131">
        <f t="shared" si="2"/>
        <v>1587.52</v>
      </c>
      <c r="L135" s="245"/>
      <c r="O135" s="497"/>
    </row>
    <row r="136" spans="1:15" ht="28.15" customHeight="1">
      <c r="A136" s="1103"/>
      <c r="B136" s="1106" t="s">
        <v>1159</v>
      </c>
      <c r="C136" s="274" t="s">
        <v>1160</v>
      </c>
      <c r="D136" s="132" t="s">
        <v>1177</v>
      </c>
      <c r="E136" s="236">
        <v>16</v>
      </c>
      <c r="F136" s="236">
        <v>72</v>
      </c>
      <c r="G136" s="84"/>
      <c r="H136" s="169">
        <v>10</v>
      </c>
      <c r="I136" s="228">
        <v>100</v>
      </c>
      <c r="J136" s="403">
        <v>6.71</v>
      </c>
      <c r="K136" s="12">
        <f t="shared" ref="K136:K152" si="3">J136*$K$2*((100-$K$1)/100)</f>
        <v>369.05</v>
      </c>
      <c r="L136" s="241"/>
      <c r="O136" s="497"/>
    </row>
    <row r="137" spans="1:15" ht="28.15" customHeight="1">
      <c r="A137" s="1104"/>
      <c r="B137" s="1102"/>
      <c r="C137" s="27" t="s">
        <v>1161</v>
      </c>
      <c r="D137" s="333" t="s">
        <v>1178</v>
      </c>
      <c r="E137" s="59">
        <v>16</v>
      </c>
      <c r="F137" s="59">
        <v>92</v>
      </c>
      <c r="G137" s="85"/>
      <c r="H137" s="174">
        <v>10</v>
      </c>
      <c r="I137" s="157">
        <v>100</v>
      </c>
      <c r="J137" s="404">
        <v>6.5780000000000012</v>
      </c>
      <c r="K137" s="16">
        <f t="shared" si="2"/>
        <v>361.79000000000008</v>
      </c>
      <c r="L137" s="242"/>
      <c r="O137" s="497"/>
    </row>
    <row r="138" spans="1:15" ht="28.15" customHeight="1">
      <c r="A138" s="1104"/>
      <c r="B138" s="1102"/>
      <c r="C138" s="27" t="s">
        <v>1162</v>
      </c>
      <c r="D138" s="333" t="s">
        <v>1179</v>
      </c>
      <c r="E138" s="59">
        <v>16</v>
      </c>
      <c r="F138" s="59">
        <v>97</v>
      </c>
      <c r="G138" s="85"/>
      <c r="H138" s="174">
        <v>10</v>
      </c>
      <c r="I138" s="157">
        <v>100</v>
      </c>
      <c r="J138" s="404">
        <v>8.7119999999999997</v>
      </c>
      <c r="K138" s="16">
        <f t="shared" si="2"/>
        <v>479.15999999999997</v>
      </c>
      <c r="L138" s="242"/>
      <c r="O138" s="497"/>
    </row>
    <row r="139" spans="1:15" ht="28.15" customHeight="1">
      <c r="A139" s="1104"/>
      <c r="B139" s="1102"/>
      <c r="C139" s="27" t="s">
        <v>1163</v>
      </c>
      <c r="D139" s="333" t="s">
        <v>1180</v>
      </c>
      <c r="E139" s="59">
        <v>16</v>
      </c>
      <c r="F139" s="59">
        <v>120</v>
      </c>
      <c r="G139" s="85"/>
      <c r="H139" s="174">
        <v>10</v>
      </c>
      <c r="I139" s="157" t="s">
        <v>645</v>
      </c>
      <c r="J139" s="404">
        <v>9.0530000000000008</v>
      </c>
      <c r="K139" s="16">
        <f t="shared" si="2"/>
        <v>497.91500000000002</v>
      </c>
      <c r="L139" s="242"/>
      <c r="O139" s="497"/>
    </row>
    <row r="140" spans="1:15" ht="28.15" customHeight="1">
      <c r="A140" s="1104"/>
      <c r="B140" s="1102"/>
      <c r="C140" s="27" t="s">
        <v>1164</v>
      </c>
      <c r="D140" s="333" t="s">
        <v>1181</v>
      </c>
      <c r="E140" s="59">
        <v>16</v>
      </c>
      <c r="F140" s="59">
        <v>124</v>
      </c>
      <c r="G140" s="85"/>
      <c r="H140" s="174">
        <v>10</v>
      </c>
      <c r="I140" s="157">
        <v>100</v>
      </c>
      <c r="J140" s="404">
        <v>11.407</v>
      </c>
      <c r="K140" s="16">
        <f t="shared" si="2"/>
        <v>627.38499999999999</v>
      </c>
      <c r="L140" s="242"/>
      <c r="O140" s="497"/>
    </row>
    <row r="141" spans="1:15" ht="28.15" customHeight="1">
      <c r="A141" s="1104"/>
      <c r="B141" s="1102"/>
      <c r="C141" s="27" t="s">
        <v>1165</v>
      </c>
      <c r="D141" s="333" t="s">
        <v>1182</v>
      </c>
      <c r="E141" s="59">
        <v>16</v>
      </c>
      <c r="F141" s="59">
        <v>130</v>
      </c>
      <c r="G141" s="85"/>
      <c r="H141" s="174">
        <v>10</v>
      </c>
      <c r="I141" s="157">
        <v>100</v>
      </c>
      <c r="J141" s="404">
        <v>10.021000000000001</v>
      </c>
      <c r="K141" s="16">
        <f t="shared" si="2"/>
        <v>551.15500000000009</v>
      </c>
      <c r="L141" s="242"/>
      <c r="O141" s="497"/>
    </row>
    <row r="142" spans="1:15" ht="28.15" customHeight="1">
      <c r="A142" s="1104"/>
      <c r="B142" s="1102"/>
      <c r="C142" s="27" t="s">
        <v>1166</v>
      </c>
      <c r="D142" s="333" t="s">
        <v>1183</v>
      </c>
      <c r="E142" s="59">
        <v>16</v>
      </c>
      <c r="F142" s="59">
        <v>163</v>
      </c>
      <c r="G142" s="85"/>
      <c r="H142" s="174">
        <v>5</v>
      </c>
      <c r="I142" s="157">
        <v>50</v>
      </c>
      <c r="J142" s="404">
        <v>12.133000000000001</v>
      </c>
      <c r="K142" s="16">
        <f t="shared" si="2"/>
        <v>667.31500000000005</v>
      </c>
      <c r="L142" s="242"/>
      <c r="O142" s="497"/>
    </row>
    <row r="143" spans="1:15" ht="28.15" customHeight="1">
      <c r="A143" s="1104"/>
      <c r="B143" s="1102"/>
      <c r="C143" s="27" t="s">
        <v>1167</v>
      </c>
      <c r="D143" s="333" t="s">
        <v>1184</v>
      </c>
      <c r="E143" s="59">
        <v>16</v>
      </c>
      <c r="F143" s="59">
        <v>171</v>
      </c>
      <c r="G143" s="85"/>
      <c r="H143" s="174">
        <v>5</v>
      </c>
      <c r="I143" s="157">
        <v>75</v>
      </c>
      <c r="J143" s="404">
        <v>15.400000000000002</v>
      </c>
      <c r="K143" s="16">
        <f t="shared" si="2"/>
        <v>847.00000000000011</v>
      </c>
      <c r="L143" s="242"/>
      <c r="O143" s="497"/>
    </row>
    <row r="144" spans="1:15" ht="28.15" customHeight="1">
      <c r="A144" s="1104"/>
      <c r="B144" s="1102"/>
      <c r="C144" s="27" t="s">
        <v>1168</v>
      </c>
      <c r="D144" s="333" t="s">
        <v>1185</v>
      </c>
      <c r="E144" s="59">
        <v>16</v>
      </c>
      <c r="F144" s="59">
        <v>185</v>
      </c>
      <c r="G144" s="85"/>
      <c r="H144" s="174">
        <v>5</v>
      </c>
      <c r="I144" s="157">
        <v>80</v>
      </c>
      <c r="J144" s="404">
        <v>12.485000000000001</v>
      </c>
      <c r="K144" s="16">
        <f t="shared" si="2"/>
        <v>686.67500000000007</v>
      </c>
      <c r="L144" s="242"/>
      <c r="O144" s="497"/>
    </row>
    <row r="145" spans="1:15" ht="28.15" customHeight="1">
      <c r="A145" s="1104"/>
      <c r="B145" s="1102"/>
      <c r="C145" s="27" t="s">
        <v>1169</v>
      </c>
      <c r="D145" s="333" t="s">
        <v>1186</v>
      </c>
      <c r="E145" s="59">
        <v>16</v>
      </c>
      <c r="F145" s="59">
        <v>174</v>
      </c>
      <c r="G145" s="85"/>
      <c r="H145" s="174">
        <v>2</v>
      </c>
      <c r="I145" s="157">
        <v>60</v>
      </c>
      <c r="J145" s="404">
        <v>13.233000000000001</v>
      </c>
      <c r="K145" s="16">
        <f t="shared" si="2"/>
        <v>727.81500000000005</v>
      </c>
      <c r="L145" s="242"/>
      <c r="O145" s="497"/>
    </row>
    <row r="146" spans="1:15" ht="28.15" customHeight="1">
      <c r="A146" s="1104"/>
      <c r="B146" s="1102"/>
      <c r="C146" s="27" t="s">
        <v>1170</v>
      </c>
      <c r="D146" s="333" t="s">
        <v>1187</v>
      </c>
      <c r="E146" s="59">
        <v>16</v>
      </c>
      <c r="F146" s="59">
        <v>233</v>
      </c>
      <c r="G146" s="85"/>
      <c r="H146" s="174">
        <v>4</v>
      </c>
      <c r="I146" s="157">
        <v>20</v>
      </c>
      <c r="J146" s="404">
        <v>19.184000000000005</v>
      </c>
      <c r="K146" s="16">
        <f t="shared" si="2"/>
        <v>1055.1200000000003</v>
      </c>
      <c r="L146" s="242"/>
      <c r="O146" s="497"/>
    </row>
    <row r="147" spans="1:15" ht="28.15" customHeight="1">
      <c r="A147" s="1104"/>
      <c r="B147" s="1102"/>
      <c r="C147" s="27" t="s">
        <v>1171</v>
      </c>
      <c r="D147" s="333" t="s">
        <v>1188</v>
      </c>
      <c r="E147" s="59">
        <v>16</v>
      </c>
      <c r="F147" s="59">
        <v>241</v>
      </c>
      <c r="G147" s="85"/>
      <c r="H147" s="174">
        <v>4</v>
      </c>
      <c r="I147" s="157">
        <v>40</v>
      </c>
      <c r="J147" s="404">
        <v>19.822000000000003</v>
      </c>
      <c r="K147" s="16">
        <f t="shared" si="3"/>
        <v>1090.21</v>
      </c>
      <c r="L147" s="242"/>
      <c r="O147" s="497"/>
    </row>
    <row r="148" spans="1:15" ht="28.15" customHeight="1">
      <c r="A148" s="1104"/>
      <c r="B148" s="1102"/>
      <c r="C148" s="27" t="s">
        <v>1172</v>
      </c>
      <c r="D148" s="333" t="s">
        <v>1189</v>
      </c>
      <c r="E148" s="59">
        <v>16</v>
      </c>
      <c r="F148" s="59">
        <v>251</v>
      </c>
      <c r="G148" s="85"/>
      <c r="H148" s="174">
        <v>4</v>
      </c>
      <c r="I148" s="157">
        <v>32</v>
      </c>
      <c r="J148" s="404">
        <v>18.601000000000003</v>
      </c>
      <c r="K148" s="16">
        <f t="shared" si="3"/>
        <v>1023.0550000000002</v>
      </c>
      <c r="L148" s="242"/>
      <c r="O148" s="497"/>
    </row>
    <row r="149" spans="1:15" ht="28.15" customHeight="1">
      <c r="A149" s="1104"/>
      <c r="B149" s="1102"/>
      <c r="C149" s="27" t="s">
        <v>1173</v>
      </c>
      <c r="D149" s="333" t="s">
        <v>1190</v>
      </c>
      <c r="E149" s="59">
        <v>16</v>
      </c>
      <c r="F149" s="59">
        <v>333</v>
      </c>
      <c r="G149" s="85"/>
      <c r="H149" s="174">
        <v>2</v>
      </c>
      <c r="I149" s="157">
        <v>20</v>
      </c>
      <c r="J149" s="404">
        <v>24.772000000000002</v>
      </c>
      <c r="K149" s="16">
        <f t="shared" si="3"/>
        <v>1362.46</v>
      </c>
      <c r="L149" s="242"/>
      <c r="O149" s="497"/>
    </row>
    <row r="150" spans="1:15" ht="28.15" customHeight="1">
      <c r="A150" s="1104"/>
      <c r="B150" s="1102"/>
      <c r="C150" s="27" t="s">
        <v>1174</v>
      </c>
      <c r="D150" s="333" t="s">
        <v>1191</v>
      </c>
      <c r="E150" s="59">
        <v>16</v>
      </c>
      <c r="F150" s="59">
        <v>340</v>
      </c>
      <c r="G150" s="85"/>
      <c r="H150" s="174">
        <v>2</v>
      </c>
      <c r="I150" s="157">
        <v>24</v>
      </c>
      <c r="J150" s="404">
        <v>25.013999999999999</v>
      </c>
      <c r="K150" s="16">
        <f t="shared" si="3"/>
        <v>1375.77</v>
      </c>
      <c r="L150" s="242"/>
      <c r="O150" s="497"/>
    </row>
    <row r="151" spans="1:15" ht="28.15" customHeight="1">
      <c r="A151" s="1104"/>
      <c r="B151" s="1102"/>
      <c r="C151" s="279" t="s">
        <v>1175</v>
      </c>
      <c r="D151" s="133" t="s">
        <v>1192</v>
      </c>
      <c r="E151" s="59">
        <v>16</v>
      </c>
      <c r="F151" s="237">
        <v>352</v>
      </c>
      <c r="G151" s="82"/>
      <c r="H151" s="170">
        <v>2</v>
      </c>
      <c r="I151" s="229">
        <v>24</v>
      </c>
      <c r="J151" s="401">
        <v>25.861000000000004</v>
      </c>
      <c r="K151" s="16">
        <f t="shared" si="3"/>
        <v>1422.3550000000002</v>
      </c>
      <c r="L151" s="242"/>
      <c r="O151" s="497"/>
    </row>
    <row r="152" spans="1:15" ht="28.15" customHeight="1" thickBot="1">
      <c r="A152" s="1104"/>
      <c r="B152" s="1102"/>
      <c r="C152" s="62" t="s">
        <v>1176</v>
      </c>
      <c r="D152" s="63" t="s">
        <v>1193</v>
      </c>
      <c r="E152" s="345">
        <v>16</v>
      </c>
      <c r="F152" s="78">
        <v>369</v>
      </c>
      <c r="G152" s="111"/>
      <c r="H152" s="172">
        <v>2</v>
      </c>
      <c r="I152" s="162">
        <v>24</v>
      </c>
      <c r="J152" s="397">
        <v>25.509000000000004</v>
      </c>
      <c r="K152" s="131">
        <f t="shared" si="3"/>
        <v>1402.9950000000001</v>
      </c>
      <c r="L152" s="245"/>
      <c r="O152" s="497"/>
    </row>
    <row r="153" spans="1:15" ht="28.15" customHeight="1">
      <c r="A153" s="1081"/>
      <c r="B153" s="1396" t="s">
        <v>1194</v>
      </c>
      <c r="C153" s="274" t="s">
        <v>1195</v>
      </c>
      <c r="D153" s="132" t="s">
        <v>1207</v>
      </c>
      <c r="E153" s="236">
        <v>16</v>
      </c>
      <c r="F153" s="236">
        <v>92</v>
      </c>
      <c r="G153" s="84"/>
      <c r="H153" s="169">
        <v>20</v>
      </c>
      <c r="I153" s="228">
        <v>120</v>
      </c>
      <c r="J153" s="164">
        <v>7.4250000000000007</v>
      </c>
      <c r="K153" s="12">
        <f t="shared" ref="K153:K164" si="4">J153*$K$2*((100-$K$1)/100)</f>
        <v>408.37500000000006</v>
      </c>
      <c r="L153" s="241"/>
      <c r="O153" s="497"/>
    </row>
    <row r="154" spans="1:15" ht="28.15" customHeight="1">
      <c r="A154" s="1083"/>
      <c r="B154" s="1397"/>
      <c r="C154" s="27" t="s">
        <v>1196</v>
      </c>
      <c r="D154" s="333" t="s">
        <v>1208</v>
      </c>
      <c r="E154" s="59">
        <v>16</v>
      </c>
      <c r="F154" s="59">
        <v>104</v>
      </c>
      <c r="G154" s="85"/>
      <c r="H154" s="174">
        <v>20</v>
      </c>
      <c r="I154" s="157">
        <v>120</v>
      </c>
      <c r="J154" s="56">
        <v>9.2510000000000012</v>
      </c>
      <c r="K154" s="16">
        <f t="shared" si="4"/>
        <v>508.80500000000006</v>
      </c>
      <c r="L154" s="242"/>
      <c r="O154" s="497"/>
    </row>
    <row r="155" spans="1:15" ht="28.15" customHeight="1">
      <c r="A155" s="1083"/>
      <c r="B155" s="1397"/>
      <c r="C155" s="27" t="s">
        <v>1197</v>
      </c>
      <c r="D155" s="333" t="s">
        <v>1209</v>
      </c>
      <c r="E155" s="59">
        <v>16</v>
      </c>
      <c r="F155" s="59">
        <v>126</v>
      </c>
      <c r="G155" s="85"/>
      <c r="H155" s="174">
        <v>10</v>
      </c>
      <c r="I155" s="157">
        <v>100</v>
      </c>
      <c r="J155" s="56">
        <v>9.2840000000000007</v>
      </c>
      <c r="K155" s="16">
        <f t="shared" si="4"/>
        <v>510.62000000000006</v>
      </c>
      <c r="L155" s="242"/>
      <c r="O155" s="497"/>
    </row>
    <row r="156" spans="1:15" ht="28.15" customHeight="1">
      <c r="A156" s="1083"/>
      <c r="B156" s="1397"/>
      <c r="C156" s="27" t="s">
        <v>1198</v>
      </c>
      <c r="D156" s="333" t="s">
        <v>1210</v>
      </c>
      <c r="E156" s="59">
        <v>16</v>
      </c>
      <c r="F156" s="59">
        <v>153</v>
      </c>
      <c r="G156" s="85"/>
      <c r="H156" s="174">
        <v>10</v>
      </c>
      <c r="I156" s="157">
        <v>80</v>
      </c>
      <c r="J156" s="56">
        <v>11.979000000000001</v>
      </c>
      <c r="K156" s="16">
        <f t="shared" si="4"/>
        <v>658.84500000000003</v>
      </c>
      <c r="L156" s="242"/>
      <c r="O156" s="497"/>
    </row>
    <row r="157" spans="1:15" ht="28.15" customHeight="1">
      <c r="A157" s="1083"/>
      <c r="B157" s="1397"/>
      <c r="C157" s="27" t="s">
        <v>1199</v>
      </c>
      <c r="D157" s="333" t="s">
        <v>1211</v>
      </c>
      <c r="E157" s="59">
        <v>16</v>
      </c>
      <c r="F157" s="59">
        <v>212</v>
      </c>
      <c r="G157" s="85"/>
      <c r="H157" s="174">
        <v>5</v>
      </c>
      <c r="I157" s="157">
        <v>50</v>
      </c>
      <c r="J157" s="56">
        <v>16.203000000000003</v>
      </c>
      <c r="K157" s="16">
        <f t="shared" si="4"/>
        <v>891.16500000000019</v>
      </c>
      <c r="L157" s="242"/>
      <c r="O157" s="497"/>
    </row>
    <row r="158" spans="1:15" ht="28.15" customHeight="1">
      <c r="A158" s="1083"/>
      <c r="B158" s="1397"/>
      <c r="C158" s="27" t="s">
        <v>1200</v>
      </c>
      <c r="D158" s="333" t="s">
        <v>1212</v>
      </c>
      <c r="E158" s="59">
        <v>16</v>
      </c>
      <c r="F158" s="59">
        <v>354</v>
      </c>
      <c r="G158" s="85"/>
      <c r="H158" s="174">
        <v>4</v>
      </c>
      <c r="I158" s="157">
        <v>40</v>
      </c>
      <c r="J158" s="56">
        <v>23.573</v>
      </c>
      <c r="K158" s="16">
        <f t="shared" si="4"/>
        <v>1296.5150000000001</v>
      </c>
      <c r="L158" s="242"/>
      <c r="O158" s="497"/>
    </row>
    <row r="159" spans="1:15" ht="28.15" customHeight="1">
      <c r="A159" s="1083"/>
      <c r="B159" s="1397"/>
      <c r="C159" s="27" t="s">
        <v>1201</v>
      </c>
      <c r="D159" s="333" t="s">
        <v>1213</v>
      </c>
      <c r="E159" s="59">
        <v>16</v>
      </c>
      <c r="F159" s="59">
        <v>342</v>
      </c>
      <c r="G159" s="85"/>
      <c r="H159" s="174">
        <v>2</v>
      </c>
      <c r="I159" s="157">
        <v>20</v>
      </c>
      <c r="J159" s="56">
        <v>27.951000000000004</v>
      </c>
      <c r="K159" s="16">
        <f t="shared" si="4"/>
        <v>1537.3050000000003</v>
      </c>
      <c r="L159" s="242"/>
      <c r="O159" s="497"/>
    </row>
    <row r="160" spans="1:15" ht="28.15" customHeight="1">
      <c r="A160" s="1083"/>
      <c r="B160" s="1397"/>
      <c r="C160" s="27" t="s">
        <v>1202</v>
      </c>
      <c r="D160" s="333" t="s">
        <v>1214</v>
      </c>
      <c r="E160" s="59">
        <v>16</v>
      </c>
      <c r="F160" s="59">
        <v>131</v>
      </c>
      <c r="G160" s="85"/>
      <c r="H160" s="174">
        <v>10</v>
      </c>
      <c r="I160" s="157">
        <v>100</v>
      </c>
      <c r="J160" s="56">
        <v>10.67</v>
      </c>
      <c r="K160" s="16">
        <f t="shared" si="4"/>
        <v>586.85</v>
      </c>
      <c r="L160" s="242"/>
      <c r="O160" s="497"/>
    </row>
    <row r="161" spans="1:15" ht="28.15" customHeight="1">
      <c r="A161" s="1083"/>
      <c r="B161" s="1397"/>
      <c r="C161" s="27" t="s">
        <v>1203</v>
      </c>
      <c r="D161" s="333" t="s">
        <v>1215</v>
      </c>
      <c r="E161" s="59">
        <v>16</v>
      </c>
      <c r="F161" s="59">
        <v>170</v>
      </c>
      <c r="G161" s="85"/>
      <c r="H161" s="174">
        <v>5</v>
      </c>
      <c r="I161" s="157">
        <v>80</v>
      </c>
      <c r="J161" s="56">
        <v>21.945</v>
      </c>
      <c r="K161" s="16">
        <f t="shared" si="4"/>
        <v>1206.9749999999999</v>
      </c>
      <c r="L161" s="242"/>
      <c r="O161" s="497"/>
    </row>
    <row r="162" spans="1:15" ht="28.15" customHeight="1">
      <c r="A162" s="1083"/>
      <c r="B162" s="1397"/>
      <c r="C162" s="27" t="s">
        <v>1204</v>
      </c>
      <c r="D162" s="333" t="s">
        <v>1216</v>
      </c>
      <c r="E162" s="59">
        <v>16</v>
      </c>
      <c r="F162" s="59">
        <v>270</v>
      </c>
      <c r="G162" s="85"/>
      <c r="H162" s="174">
        <v>5</v>
      </c>
      <c r="I162" s="157">
        <v>50</v>
      </c>
      <c r="J162" s="56">
        <v>17.479000000000003</v>
      </c>
      <c r="K162" s="16">
        <f t="shared" si="4"/>
        <v>961.34500000000014</v>
      </c>
      <c r="L162" s="242"/>
      <c r="O162" s="497"/>
    </row>
    <row r="163" spans="1:15" ht="28.15" customHeight="1">
      <c r="A163" s="1083"/>
      <c r="B163" s="1397"/>
      <c r="C163" s="27" t="s">
        <v>1205</v>
      </c>
      <c r="D163" s="333" t="s">
        <v>1217</v>
      </c>
      <c r="E163" s="59">
        <v>16</v>
      </c>
      <c r="F163" s="59">
        <v>311</v>
      </c>
      <c r="G163" s="85"/>
      <c r="H163" s="174">
        <v>2</v>
      </c>
      <c r="I163" s="157">
        <v>24</v>
      </c>
      <c r="J163" s="56">
        <v>26.961000000000006</v>
      </c>
      <c r="K163" s="16">
        <f t="shared" si="4"/>
        <v>1482.8550000000002</v>
      </c>
      <c r="L163" s="242"/>
      <c r="O163" s="497"/>
    </row>
    <row r="164" spans="1:15" ht="28.15" customHeight="1" thickBot="1">
      <c r="A164" s="1084"/>
      <c r="B164" s="1398"/>
      <c r="C164" s="347" t="s">
        <v>1206</v>
      </c>
      <c r="D164" s="348" t="s">
        <v>1218</v>
      </c>
      <c r="E164" s="346">
        <v>16</v>
      </c>
      <c r="F164" s="346">
        <v>412</v>
      </c>
      <c r="G164" s="349"/>
      <c r="H164" s="173">
        <v>2</v>
      </c>
      <c r="I164" s="350">
        <v>20</v>
      </c>
      <c r="J164" s="351">
        <v>40.271000000000001</v>
      </c>
      <c r="K164" s="19">
        <f t="shared" si="4"/>
        <v>2214.9050000000002</v>
      </c>
      <c r="L164" s="243"/>
      <c r="O164" s="497"/>
    </row>
    <row r="165" spans="1:15" ht="28.15" customHeight="1" thickBot="1">
      <c r="A165" s="1338" t="s">
        <v>1233</v>
      </c>
      <c r="B165" s="1324"/>
      <c r="C165" s="1324"/>
      <c r="D165" s="1324"/>
      <c r="E165" s="1324"/>
      <c r="F165" s="1324"/>
      <c r="G165" s="1324"/>
      <c r="H165" s="1324"/>
      <c r="I165" s="1324"/>
      <c r="J165" s="1324"/>
      <c r="K165" s="1324"/>
      <c r="L165" s="244"/>
    </row>
    <row r="166" spans="1:15" ht="28.15" customHeight="1">
      <c r="A166" s="1190"/>
      <c r="B166" s="1132" t="s">
        <v>1220</v>
      </c>
      <c r="C166" s="101" t="s">
        <v>1224</v>
      </c>
      <c r="D166" s="352"/>
      <c r="E166" s="236"/>
      <c r="F166" s="102"/>
      <c r="G166" s="120"/>
      <c r="H166" s="193"/>
      <c r="I166" s="110"/>
      <c r="J166" s="360">
        <v>2729.39</v>
      </c>
      <c r="K166" s="114">
        <f>J166*$L$2*((100-$K$1)/100)</f>
        <v>163763.4</v>
      </c>
      <c r="L166" s="246"/>
    </row>
    <row r="167" spans="1:15" ht="28.15" customHeight="1">
      <c r="A167" s="1191"/>
      <c r="B167" s="1133"/>
      <c r="C167" s="92"/>
      <c r="D167" s="2"/>
      <c r="E167" s="59"/>
      <c r="F167" s="91"/>
      <c r="G167" s="118"/>
      <c r="H167" s="191"/>
      <c r="I167" s="97"/>
      <c r="J167" s="358"/>
      <c r="K167" s="69"/>
      <c r="L167" s="242"/>
    </row>
    <row r="168" spans="1:15" ht="28.15" customHeight="1" thickBot="1">
      <c r="A168" s="1321"/>
      <c r="B168" s="1134"/>
      <c r="C168" s="214"/>
      <c r="D168" s="63"/>
      <c r="E168" s="78"/>
      <c r="F168" s="216"/>
      <c r="G168" s="356"/>
      <c r="H168" s="218"/>
      <c r="I168" s="219"/>
      <c r="J168" s="359"/>
      <c r="K168" s="112"/>
      <c r="L168" s="245"/>
    </row>
    <row r="169" spans="1:15" ht="28.15" customHeight="1">
      <c r="A169" s="1190"/>
      <c r="B169" s="1132" t="s">
        <v>1221</v>
      </c>
      <c r="C169" s="101" t="s">
        <v>1232</v>
      </c>
      <c r="D169" s="357"/>
      <c r="E169" s="236"/>
      <c r="F169" s="102"/>
      <c r="G169" s="120"/>
      <c r="H169" s="193"/>
      <c r="I169" s="110"/>
      <c r="J169" s="360">
        <v>1564.36</v>
      </c>
      <c r="K169" s="68">
        <f>J169*$L$2*((100-$K$1)/100)</f>
        <v>93861.599999999991</v>
      </c>
      <c r="L169" s="241"/>
    </row>
    <row r="170" spans="1:15" ht="28.15" customHeight="1">
      <c r="A170" s="1191"/>
      <c r="B170" s="1133"/>
      <c r="C170" s="92"/>
      <c r="D170" s="2"/>
      <c r="E170" s="59"/>
      <c r="F170" s="91"/>
      <c r="G170" s="118"/>
      <c r="H170" s="191"/>
      <c r="I170" s="97"/>
      <c r="J170" s="361"/>
      <c r="K170" s="69"/>
      <c r="L170" s="242"/>
    </row>
    <row r="171" spans="1:15" ht="28.15" customHeight="1" thickBot="1">
      <c r="A171" s="1192"/>
      <c r="B171" s="1159"/>
      <c r="C171" s="103"/>
      <c r="D171" s="253"/>
      <c r="E171" s="238"/>
      <c r="F171" s="104"/>
      <c r="G171" s="121"/>
      <c r="H171" s="192"/>
      <c r="I171" s="109"/>
      <c r="J171" s="362"/>
      <c r="K171" s="70"/>
      <c r="L171" s="243"/>
    </row>
    <row r="172" spans="1:15" ht="28.15" customHeight="1">
      <c r="A172" s="1190"/>
      <c r="B172" s="1132" t="s">
        <v>1230</v>
      </c>
      <c r="C172" s="101" t="s">
        <v>1223</v>
      </c>
      <c r="D172" s="357" t="s">
        <v>1231</v>
      </c>
      <c r="E172" s="236"/>
      <c r="F172" s="102"/>
      <c r="G172" s="120"/>
      <c r="H172" s="193"/>
      <c r="I172" s="110"/>
      <c r="J172" s="360">
        <v>2497.52</v>
      </c>
      <c r="K172" s="68">
        <f>J172*$L$2*((100-$K$1)/100)</f>
        <v>149851.20000000001</v>
      </c>
      <c r="L172" s="241"/>
    </row>
    <row r="173" spans="1:15" ht="28.15" customHeight="1">
      <c r="A173" s="1191"/>
      <c r="B173" s="1133"/>
      <c r="C173" s="92"/>
      <c r="D173" s="2"/>
      <c r="E173" s="59"/>
      <c r="F173" s="91"/>
      <c r="G173" s="118"/>
      <c r="H173" s="191"/>
      <c r="I173" s="97"/>
      <c r="J173" s="361"/>
      <c r="K173" s="69"/>
      <c r="L173" s="242"/>
    </row>
    <row r="174" spans="1:15" ht="28.15" customHeight="1" thickBot="1">
      <c r="A174" s="1192"/>
      <c r="B174" s="1159"/>
      <c r="C174" s="103"/>
      <c r="D174" s="253"/>
      <c r="E174" s="238"/>
      <c r="F174" s="104"/>
      <c r="G174" s="121"/>
      <c r="H174" s="192"/>
      <c r="I174" s="109"/>
      <c r="J174" s="362"/>
      <c r="K174" s="70"/>
      <c r="L174" s="243"/>
    </row>
    <row r="175" spans="1:15" ht="28.15" customHeight="1">
      <c r="A175" s="1190"/>
      <c r="B175" s="1132" t="s">
        <v>1222</v>
      </c>
      <c r="C175" s="101" t="s">
        <v>1225</v>
      </c>
      <c r="D175" s="132" t="s">
        <v>769</v>
      </c>
      <c r="E175" s="236"/>
      <c r="F175" s="102"/>
      <c r="G175" s="120"/>
      <c r="H175" s="193"/>
      <c r="I175" s="110"/>
      <c r="J175" s="360">
        <v>219.22</v>
      </c>
      <c r="K175" s="68">
        <f t="shared" ref="K175:K179" si="5">J175*$L$2*((100-$K$1)/100)</f>
        <v>13153.2</v>
      </c>
      <c r="L175" s="241"/>
    </row>
    <row r="176" spans="1:15" ht="28.15" customHeight="1">
      <c r="A176" s="1339"/>
      <c r="B176" s="1162"/>
      <c r="C176" s="204" t="s">
        <v>1226</v>
      </c>
      <c r="D176" s="333" t="s">
        <v>651</v>
      </c>
      <c r="E176" s="59"/>
      <c r="F176" s="208"/>
      <c r="G176" s="209"/>
      <c r="H176" s="206"/>
      <c r="I176" s="210"/>
      <c r="J176" s="363">
        <v>219.22</v>
      </c>
      <c r="K176" s="114">
        <f t="shared" si="5"/>
        <v>13153.2</v>
      </c>
      <c r="L176" s="246"/>
    </row>
    <row r="177" spans="1:12" ht="28.15" customHeight="1">
      <c r="A177" s="1339"/>
      <c r="B177" s="1162"/>
      <c r="C177" s="204" t="s">
        <v>1227</v>
      </c>
      <c r="D177" s="333" t="s">
        <v>680</v>
      </c>
      <c r="E177" s="59"/>
      <c r="F177" s="208"/>
      <c r="G177" s="209"/>
      <c r="H177" s="206"/>
      <c r="I177" s="210"/>
      <c r="J177" s="363">
        <v>219.22</v>
      </c>
      <c r="K177" s="114">
        <f t="shared" si="5"/>
        <v>13153.2</v>
      </c>
      <c r="L177" s="246"/>
    </row>
    <row r="178" spans="1:12" ht="28.15" customHeight="1">
      <c r="A178" s="1191"/>
      <c r="B178" s="1133"/>
      <c r="C178" s="92" t="s">
        <v>1228</v>
      </c>
      <c r="D178" s="333" t="s">
        <v>1088</v>
      </c>
      <c r="E178" s="59"/>
      <c r="F178" s="91"/>
      <c r="G178" s="118"/>
      <c r="H178" s="191"/>
      <c r="I178" s="97"/>
      <c r="J178" s="361">
        <v>219.22</v>
      </c>
      <c r="K178" s="114">
        <f t="shared" si="5"/>
        <v>13153.2</v>
      </c>
      <c r="L178" s="242"/>
    </row>
    <row r="179" spans="1:12" ht="28.15" customHeight="1" thickBot="1">
      <c r="A179" s="1192"/>
      <c r="B179" s="1159"/>
      <c r="C179" s="103" t="s">
        <v>1229</v>
      </c>
      <c r="D179" s="348" t="s">
        <v>679</v>
      </c>
      <c r="E179" s="238"/>
      <c r="F179" s="104"/>
      <c r="G179" s="121"/>
      <c r="H179" s="192"/>
      <c r="I179" s="109"/>
      <c r="J179" s="362">
        <v>219.22</v>
      </c>
      <c r="K179" s="252">
        <f t="shared" si="5"/>
        <v>13153.2</v>
      </c>
      <c r="L179" s="243"/>
    </row>
  </sheetData>
  <mergeCells count="77">
    <mergeCell ref="A175:A179"/>
    <mergeCell ref="B175:B179"/>
    <mergeCell ref="A172:A174"/>
    <mergeCell ref="B172:B174"/>
    <mergeCell ref="A165:K165"/>
    <mergeCell ref="A166:A168"/>
    <mergeCell ref="B166:B168"/>
    <mergeCell ref="A169:A171"/>
    <mergeCell ref="B169:B171"/>
    <mergeCell ref="B118:B120"/>
    <mergeCell ref="B121:B127"/>
    <mergeCell ref="A118:A120"/>
    <mergeCell ref="A121:A127"/>
    <mergeCell ref="A153:A164"/>
    <mergeCell ref="B153:B164"/>
    <mergeCell ref="A128:K128"/>
    <mergeCell ref="A129:A135"/>
    <mergeCell ref="B129:B135"/>
    <mergeCell ref="A136:A152"/>
    <mergeCell ref="B136:B152"/>
    <mergeCell ref="A117:K117"/>
    <mergeCell ref="A1:A5"/>
    <mergeCell ref="B1:E5"/>
    <mergeCell ref="F1:J1"/>
    <mergeCell ref="K1:L1"/>
    <mergeCell ref="L6:L7"/>
    <mergeCell ref="A6:A7"/>
    <mergeCell ref="B6:B7"/>
    <mergeCell ref="C6:C7"/>
    <mergeCell ref="D6:D7"/>
    <mergeCell ref="E6:E7"/>
    <mergeCell ref="F2:J2"/>
    <mergeCell ref="F3:J3"/>
    <mergeCell ref="K3:L3"/>
    <mergeCell ref="F4:J4"/>
    <mergeCell ref="K4:L4"/>
    <mergeCell ref="F5:J5"/>
    <mergeCell ref="K5:L5"/>
    <mergeCell ref="A18:A24"/>
    <mergeCell ref="B18:B24"/>
    <mergeCell ref="A25:K25"/>
    <mergeCell ref="K6:K7"/>
    <mergeCell ref="F6:F7"/>
    <mergeCell ref="H6:I6"/>
    <mergeCell ref="J6:J7"/>
    <mergeCell ref="A26:A32"/>
    <mergeCell ref="B26:B32"/>
    <mergeCell ref="A8:K8"/>
    <mergeCell ref="A9:K9"/>
    <mergeCell ref="A10:A16"/>
    <mergeCell ref="B10:B16"/>
    <mergeCell ref="A17:K17"/>
    <mergeCell ref="A73:A85"/>
    <mergeCell ref="B73:B85"/>
    <mergeCell ref="A114:A116"/>
    <mergeCell ref="B114:B116"/>
    <mergeCell ref="A86:A97"/>
    <mergeCell ref="B86:B97"/>
    <mergeCell ref="A98:A101"/>
    <mergeCell ref="B98:B101"/>
    <mergeCell ref="A102:A113"/>
    <mergeCell ref="B102:B113"/>
    <mergeCell ref="A33:A39"/>
    <mergeCell ref="B33:B39"/>
    <mergeCell ref="A65:K65"/>
    <mergeCell ref="A66:A72"/>
    <mergeCell ref="B66:B72"/>
    <mergeCell ref="A40:A46"/>
    <mergeCell ref="B40:B46"/>
    <mergeCell ref="A62:A64"/>
    <mergeCell ref="B62:B64"/>
    <mergeCell ref="B54:B56"/>
    <mergeCell ref="A54:A56"/>
    <mergeCell ref="A57:A61"/>
    <mergeCell ref="B57:B61"/>
    <mergeCell ref="A47:A53"/>
    <mergeCell ref="B47:B5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zoomScale="80" zoomScaleNormal="80" workbookViewId="0">
      <pane ySplit="7" topLeftCell="A8" activePane="bottomLeft" state="frozen"/>
      <selection pane="bottomLeft" activeCell="C16" sqref="C16"/>
    </sheetView>
  </sheetViews>
  <sheetFormatPr defaultColWidth="9.140625" defaultRowHeight="18.75"/>
  <cols>
    <col min="1" max="1" width="28" style="9" customWidth="1"/>
    <col min="2" max="2" width="30.85546875" style="48" customWidth="1"/>
    <col min="3" max="3" width="13.5703125" style="129" customWidth="1"/>
    <col min="4" max="4" width="15.42578125" style="48" customWidth="1"/>
    <col min="5" max="5" width="10.5703125" style="49" customWidth="1"/>
    <col min="6" max="6" width="9.140625" style="49" customWidth="1"/>
    <col min="7" max="7" width="14.42578125" style="86" hidden="1" customWidth="1"/>
    <col min="8" max="8" width="6.42578125" style="178" customWidth="1"/>
    <col min="9" max="9" width="6.42578125" style="168" customWidth="1"/>
    <col min="10" max="10" width="14.140625" style="50" customWidth="1"/>
    <col min="11" max="11" width="14.7109375" style="51" customWidth="1"/>
    <col min="12" max="12" width="14.42578125" style="52" customWidth="1"/>
    <col min="13" max="13" width="3.42578125" style="9" customWidth="1"/>
    <col min="14" max="16384" width="9.140625" style="9"/>
  </cols>
  <sheetData>
    <row r="1" spans="1:12" ht="21.95" customHeight="1">
      <c r="A1" s="1212"/>
      <c r="B1" s="1203" t="s">
        <v>2094</v>
      </c>
      <c r="C1" s="1204"/>
      <c r="D1" s="1204"/>
      <c r="E1" s="1205"/>
      <c r="F1" s="1221" t="s">
        <v>178</v>
      </c>
      <c r="G1" s="1221"/>
      <c r="H1" s="1221"/>
      <c r="I1" s="1222"/>
      <c r="J1" s="1223"/>
      <c r="K1" s="1331">
        <f>'Запорная арматура'!K1:L1</f>
        <v>0</v>
      </c>
      <c r="L1" s="1332"/>
    </row>
    <row r="2" spans="1:12" ht="21.95" customHeight="1">
      <c r="A2" s="1213"/>
      <c r="B2" s="1206"/>
      <c r="C2" s="1207"/>
      <c r="D2" s="1207"/>
      <c r="E2" s="1208"/>
      <c r="F2" s="1224" t="s">
        <v>281</v>
      </c>
      <c r="G2" s="1224"/>
      <c r="H2" s="1224"/>
      <c r="I2" s="1225"/>
      <c r="J2" s="1226"/>
      <c r="K2" s="87">
        <f>'Запорная арматура'!K2</f>
        <v>55</v>
      </c>
      <c r="L2" s="88">
        <f>'Запорная арматура'!L2</f>
        <v>60</v>
      </c>
    </row>
    <row r="3" spans="1:12" ht="21.95" customHeight="1">
      <c r="A3" s="1213"/>
      <c r="B3" s="1206"/>
      <c r="C3" s="1207"/>
      <c r="D3" s="1207"/>
      <c r="E3" s="1208"/>
      <c r="F3" s="1224" t="s">
        <v>52</v>
      </c>
      <c r="G3" s="1224"/>
      <c r="H3" s="1224"/>
      <c r="I3" s="1225"/>
      <c r="J3" s="1226"/>
      <c r="K3" s="1197">
        <f>'Запорная арматура'!K3:L3</f>
        <v>0</v>
      </c>
      <c r="L3" s="1198"/>
    </row>
    <row r="4" spans="1:12" ht="21.95" customHeight="1">
      <c r="A4" s="1213"/>
      <c r="B4" s="1206"/>
      <c r="C4" s="1207"/>
      <c r="D4" s="1207"/>
      <c r="E4" s="1208"/>
      <c r="F4" s="1224" t="s">
        <v>174</v>
      </c>
      <c r="G4" s="1224"/>
      <c r="H4" s="1224"/>
      <c r="I4" s="1225"/>
      <c r="J4" s="1226"/>
      <c r="K4" s="1199">
        <f>'Запорная арматура'!K4:L4</f>
        <v>0</v>
      </c>
      <c r="L4" s="1200"/>
    </row>
    <row r="5" spans="1:12" ht="21.95" customHeight="1" thickBot="1">
      <c r="A5" s="1214"/>
      <c r="B5" s="1209"/>
      <c r="C5" s="1210"/>
      <c r="D5" s="1210"/>
      <c r="E5" s="1211"/>
      <c r="F5" s="1227" t="s">
        <v>175</v>
      </c>
      <c r="G5" s="1227"/>
      <c r="H5" s="1227"/>
      <c r="I5" s="1228"/>
      <c r="J5" s="1229"/>
      <c r="K5" s="1333">
        <f>'Запорная арматура'!K5:L5</f>
        <v>0</v>
      </c>
      <c r="L5" s="1202"/>
    </row>
    <row r="6" spans="1:12" ht="15.75" customHeight="1" thickBot="1">
      <c r="A6" s="1215" t="s">
        <v>0</v>
      </c>
      <c r="B6" s="1215" t="s">
        <v>60</v>
      </c>
      <c r="C6" s="1215" t="s">
        <v>61</v>
      </c>
      <c r="D6" s="1215" t="s">
        <v>1</v>
      </c>
      <c r="E6" s="1219" t="s">
        <v>162</v>
      </c>
      <c r="F6" s="1183" t="s">
        <v>170</v>
      </c>
      <c r="G6" s="339"/>
      <c r="H6" s="1185" t="s">
        <v>632</v>
      </c>
      <c r="I6" s="1186"/>
      <c r="J6" s="1181" t="s">
        <v>1283</v>
      </c>
      <c r="K6" s="1193" t="s">
        <v>171</v>
      </c>
      <c r="L6" s="1179" t="s">
        <v>51</v>
      </c>
    </row>
    <row r="7" spans="1:12" ht="15.75" customHeight="1" thickBot="1">
      <c r="A7" s="1216"/>
      <c r="B7" s="1216"/>
      <c r="C7" s="1216"/>
      <c r="D7" s="1216"/>
      <c r="E7" s="1220"/>
      <c r="F7" s="1184"/>
      <c r="G7" s="340"/>
      <c r="H7" s="341" t="s">
        <v>633</v>
      </c>
      <c r="I7" s="342" t="s">
        <v>634</v>
      </c>
      <c r="J7" s="1182"/>
      <c r="K7" s="1194"/>
      <c r="L7" s="1180"/>
    </row>
    <row r="8" spans="1:12" ht="27.95" customHeight="1" thickBot="1">
      <c r="A8" s="1399" t="s">
        <v>244</v>
      </c>
      <c r="B8" s="1400"/>
      <c r="C8" s="1400"/>
      <c r="D8" s="1400"/>
      <c r="E8" s="1400"/>
      <c r="F8" s="1400"/>
      <c r="G8" s="1400"/>
      <c r="H8" s="1400"/>
      <c r="I8" s="1400"/>
      <c r="J8" s="1400"/>
      <c r="K8" s="1400"/>
      <c r="L8" s="338"/>
    </row>
    <row r="9" spans="1:12" ht="27.95" customHeight="1" thickBot="1">
      <c r="A9" s="1217" t="s">
        <v>59</v>
      </c>
      <c r="B9" s="1218"/>
      <c r="C9" s="1218"/>
      <c r="D9" s="1218"/>
      <c r="E9" s="1218"/>
      <c r="F9" s="1218"/>
      <c r="G9" s="1218"/>
      <c r="H9" s="1218"/>
      <c r="I9" s="1218"/>
      <c r="J9" s="1218"/>
      <c r="K9" s="1064"/>
      <c r="L9" s="240"/>
    </row>
    <row r="10" spans="1:12" ht="27.95" customHeight="1">
      <c r="A10" s="1190"/>
      <c r="B10" s="1140" t="s">
        <v>203</v>
      </c>
      <c r="C10" s="42" t="s">
        <v>210</v>
      </c>
      <c r="D10" s="319" t="s">
        <v>4</v>
      </c>
      <c r="E10" s="233">
        <v>25</v>
      </c>
      <c r="F10" s="23">
        <v>135</v>
      </c>
      <c r="G10" s="79">
        <v>1.105E-4</v>
      </c>
      <c r="H10" s="169">
        <v>15</v>
      </c>
      <c r="I10" s="281" t="s">
        <v>644</v>
      </c>
      <c r="J10" s="11">
        <v>5.3020000000000005</v>
      </c>
      <c r="K10" s="12">
        <f>J10*$K$2*((100-$K$1)/100)</f>
        <v>291.61</v>
      </c>
      <c r="L10" s="241"/>
    </row>
    <row r="11" spans="1:12" ht="27.95" customHeight="1">
      <c r="A11" s="1191"/>
      <c r="B11" s="1141"/>
      <c r="C11" s="43" t="s">
        <v>211</v>
      </c>
      <c r="D11" s="320" t="s">
        <v>6</v>
      </c>
      <c r="E11" s="234">
        <v>25</v>
      </c>
      <c r="F11" s="24">
        <v>193</v>
      </c>
      <c r="G11" s="80">
        <v>1.8406249999999998E-4</v>
      </c>
      <c r="H11" s="170">
        <v>12</v>
      </c>
      <c r="I11" s="232" t="s">
        <v>647</v>
      </c>
      <c r="J11" s="15">
        <v>7.8320000000000007</v>
      </c>
      <c r="K11" s="16">
        <f t="shared" ref="K11:K30" si="0">J11*$K$2*((100-$K$1)/100)</f>
        <v>430.76000000000005</v>
      </c>
      <c r="L11" s="242"/>
    </row>
    <row r="12" spans="1:12" ht="27.95" customHeight="1">
      <c r="A12" s="1191"/>
      <c r="B12" s="1141"/>
      <c r="C12" s="43" t="s">
        <v>212</v>
      </c>
      <c r="D12" s="320" t="s">
        <v>8</v>
      </c>
      <c r="E12" s="234">
        <v>25</v>
      </c>
      <c r="F12" s="24">
        <v>335</v>
      </c>
      <c r="G12" s="80">
        <v>2.7609374999999997E-4</v>
      </c>
      <c r="H12" s="170">
        <v>8</v>
      </c>
      <c r="I12" s="232" t="s">
        <v>636</v>
      </c>
      <c r="J12" s="15">
        <v>12.968999999999999</v>
      </c>
      <c r="K12" s="16">
        <f t="shared" si="0"/>
        <v>713.29499999999996</v>
      </c>
      <c r="L12" s="242"/>
    </row>
    <row r="13" spans="1:12" ht="27.95" customHeight="1">
      <c r="A13" s="1191"/>
      <c r="B13" s="1141"/>
      <c r="C13" s="43" t="s">
        <v>213</v>
      </c>
      <c r="D13" s="320" t="s">
        <v>10</v>
      </c>
      <c r="E13" s="234">
        <v>25</v>
      </c>
      <c r="F13" s="24">
        <v>487</v>
      </c>
      <c r="G13" s="80">
        <v>4.6866666666666671E-4</v>
      </c>
      <c r="H13" s="170">
        <v>6</v>
      </c>
      <c r="I13" s="232" t="s">
        <v>654</v>
      </c>
      <c r="J13" s="15">
        <v>21.758000000000003</v>
      </c>
      <c r="K13" s="16">
        <f t="shared" si="0"/>
        <v>1196.69</v>
      </c>
      <c r="L13" s="242"/>
    </row>
    <row r="14" spans="1:12" ht="27.95" customHeight="1">
      <c r="A14" s="1191"/>
      <c r="B14" s="1141"/>
      <c r="C14" s="43" t="s">
        <v>214</v>
      </c>
      <c r="D14" s="320" t="s">
        <v>12</v>
      </c>
      <c r="E14" s="234">
        <v>25</v>
      </c>
      <c r="F14" s="24">
        <v>727</v>
      </c>
      <c r="G14" s="80">
        <v>7.0300000000000007E-4</v>
      </c>
      <c r="H14" s="170">
        <v>4</v>
      </c>
      <c r="I14" s="232" t="s">
        <v>638</v>
      </c>
      <c r="J14" s="15">
        <v>32.417000000000002</v>
      </c>
      <c r="K14" s="16">
        <f t="shared" si="0"/>
        <v>1782.9350000000002</v>
      </c>
      <c r="L14" s="242"/>
    </row>
    <row r="15" spans="1:12" ht="27.95" customHeight="1" thickBot="1">
      <c r="A15" s="1192"/>
      <c r="B15" s="1142"/>
      <c r="C15" s="44" t="s">
        <v>215</v>
      </c>
      <c r="D15" s="253" t="s">
        <v>14</v>
      </c>
      <c r="E15" s="235">
        <v>25</v>
      </c>
      <c r="F15" s="53">
        <v>1129</v>
      </c>
      <c r="G15" s="81">
        <v>1.4060000000000001E-3</v>
      </c>
      <c r="H15" s="171">
        <v>2</v>
      </c>
      <c r="I15" s="268" t="s">
        <v>652</v>
      </c>
      <c r="J15" s="18">
        <v>53.295000000000009</v>
      </c>
      <c r="K15" s="19">
        <f t="shared" si="0"/>
        <v>2931.2250000000004</v>
      </c>
      <c r="L15" s="243"/>
    </row>
    <row r="16" spans="1:12" ht="27.95" customHeight="1">
      <c r="A16" s="1190"/>
      <c r="B16" s="1132" t="s">
        <v>204</v>
      </c>
      <c r="C16" s="814" t="s">
        <v>216</v>
      </c>
      <c r="D16" s="319" t="s">
        <v>4</v>
      </c>
      <c r="E16" s="233">
        <v>25</v>
      </c>
      <c r="F16" s="233">
        <v>145</v>
      </c>
      <c r="G16" s="79">
        <v>1.0681666666666668E-4</v>
      </c>
      <c r="H16" s="169">
        <v>15</v>
      </c>
      <c r="I16" s="281" t="s">
        <v>644</v>
      </c>
      <c r="J16" s="11">
        <v>5.4670000000000005</v>
      </c>
      <c r="K16" s="12">
        <f t="shared" si="0"/>
        <v>300.685</v>
      </c>
      <c r="L16" s="241"/>
    </row>
    <row r="17" spans="1:12" ht="27.95" customHeight="1">
      <c r="A17" s="1191"/>
      <c r="B17" s="1133"/>
      <c r="C17" s="43" t="s">
        <v>217</v>
      </c>
      <c r="D17" s="320" t="s">
        <v>6</v>
      </c>
      <c r="E17" s="234">
        <v>25</v>
      </c>
      <c r="F17" s="234">
        <v>204</v>
      </c>
      <c r="G17" s="80">
        <v>1.8406249999999998E-4</v>
      </c>
      <c r="H17" s="170">
        <v>12</v>
      </c>
      <c r="I17" s="232" t="s">
        <v>647</v>
      </c>
      <c r="J17" s="15">
        <v>8.0410000000000004</v>
      </c>
      <c r="K17" s="16">
        <f t="shared" si="0"/>
        <v>442.255</v>
      </c>
      <c r="L17" s="242"/>
    </row>
    <row r="18" spans="1:12" ht="27.95" customHeight="1">
      <c r="A18" s="1191"/>
      <c r="B18" s="1133"/>
      <c r="C18" s="43" t="s">
        <v>218</v>
      </c>
      <c r="D18" s="320" t="s">
        <v>8</v>
      </c>
      <c r="E18" s="234">
        <v>25</v>
      </c>
      <c r="F18" s="234">
        <v>356</v>
      </c>
      <c r="G18" s="80">
        <v>2.7609374999999997E-4</v>
      </c>
      <c r="H18" s="170">
        <v>8</v>
      </c>
      <c r="I18" s="232" t="s">
        <v>636</v>
      </c>
      <c r="J18" s="15">
        <v>13.662000000000001</v>
      </c>
      <c r="K18" s="16">
        <f t="shared" si="0"/>
        <v>751.41000000000008</v>
      </c>
      <c r="L18" s="242"/>
    </row>
    <row r="19" spans="1:12" ht="27.95" customHeight="1">
      <c r="A19" s="1191"/>
      <c r="B19" s="1133"/>
      <c r="C19" s="43" t="s">
        <v>219</v>
      </c>
      <c r="D19" s="320" t="s">
        <v>10</v>
      </c>
      <c r="E19" s="234">
        <v>25</v>
      </c>
      <c r="F19" s="234">
        <v>521</v>
      </c>
      <c r="G19" s="80">
        <v>4.6866666666666671E-4</v>
      </c>
      <c r="H19" s="170">
        <v>6</v>
      </c>
      <c r="I19" s="232" t="s">
        <v>654</v>
      </c>
      <c r="J19" s="15">
        <v>23.023000000000003</v>
      </c>
      <c r="K19" s="16">
        <f t="shared" si="0"/>
        <v>1266.2650000000001</v>
      </c>
      <c r="L19" s="242"/>
    </row>
    <row r="20" spans="1:12" ht="27.95" customHeight="1">
      <c r="A20" s="1191"/>
      <c r="B20" s="1133"/>
      <c r="C20" s="43" t="s">
        <v>220</v>
      </c>
      <c r="D20" s="320" t="s">
        <v>12</v>
      </c>
      <c r="E20" s="234">
        <v>25</v>
      </c>
      <c r="F20" s="234">
        <v>741</v>
      </c>
      <c r="G20" s="80">
        <v>7.0300000000000007E-4</v>
      </c>
      <c r="H20" s="170">
        <v>4</v>
      </c>
      <c r="I20" s="232" t="s">
        <v>638</v>
      </c>
      <c r="J20" s="15">
        <v>33.176000000000002</v>
      </c>
      <c r="K20" s="16">
        <f t="shared" si="0"/>
        <v>1824.68</v>
      </c>
      <c r="L20" s="242"/>
    </row>
    <row r="21" spans="1:12" ht="26.25" customHeight="1" thickBot="1">
      <c r="A21" s="1192"/>
      <c r="B21" s="1159"/>
      <c r="C21" s="44" t="s">
        <v>221</v>
      </c>
      <c r="D21" s="253" t="s">
        <v>14</v>
      </c>
      <c r="E21" s="235">
        <v>25</v>
      </c>
      <c r="F21" s="235">
        <v>1144</v>
      </c>
      <c r="G21" s="81">
        <v>1.4060000000000001E-3</v>
      </c>
      <c r="H21" s="171">
        <v>2</v>
      </c>
      <c r="I21" s="268" t="s">
        <v>652</v>
      </c>
      <c r="J21" s="18">
        <v>53.790000000000006</v>
      </c>
      <c r="K21" s="19">
        <f t="shared" si="0"/>
        <v>2958.4500000000003</v>
      </c>
      <c r="L21" s="243"/>
    </row>
    <row r="22" spans="1:12" ht="26.25" customHeight="1">
      <c r="A22" s="1081"/>
      <c r="B22" s="1132" t="s">
        <v>205</v>
      </c>
      <c r="C22" s="42" t="s">
        <v>222</v>
      </c>
      <c r="D22" s="319" t="s">
        <v>4</v>
      </c>
      <c r="E22" s="233">
        <v>25</v>
      </c>
      <c r="F22" s="233">
        <v>114</v>
      </c>
      <c r="G22" s="79">
        <v>1.0681666666666668E-4</v>
      </c>
      <c r="H22" s="169">
        <v>15</v>
      </c>
      <c r="I22" s="281" t="s">
        <v>644</v>
      </c>
      <c r="J22" s="11">
        <v>5.2580000000000009</v>
      </c>
      <c r="K22" s="12">
        <f t="shared" si="0"/>
        <v>289.19000000000005</v>
      </c>
      <c r="L22" s="241"/>
    </row>
    <row r="23" spans="1:12" ht="26.25" customHeight="1">
      <c r="A23" s="1083"/>
      <c r="B23" s="1133"/>
      <c r="C23" s="43" t="s">
        <v>223</v>
      </c>
      <c r="D23" s="320" t="s">
        <v>6</v>
      </c>
      <c r="E23" s="234">
        <v>25</v>
      </c>
      <c r="F23" s="234">
        <v>171</v>
      </c>
      <c r="G23" s="80">
        <v>1.3352083333333334E-4</v>
      </c>
      <c r="H23" s="170">
        <v>12</v>
      </c>
      <c r="I23" s="232" t="s">
        <v>647</v>
      </c>
      <c r="J23" s="15">
        <v>7.6670000000000007</v>
      </c>
      <c r="K23" s="16">
        <f t="shared" si="0"/>
        <v>421.68500000000006</v>
      </c>
      <c r="L23" s="242"/>
    </row>
    <row r="24" spans="1:12" ht="26.25" customHeight="1" thickBot="1">
      <c r="A24" s="1084"/>
      <c r="B24" s="1159"/>
      <c r="C24" s="44" t="s">
        <v>224</v>
      </c>
      <c r="D24" s="253" t="s">
        <v>8</v>
      </c>
      <c r="E24" s="235">
        <v>25</v>
      </c>
      <c r="F24" s="235">
        <v>285</v>
      </c>
      <c r="G24" s="81">
        <v>2.7609374999999997E-4</v>
      </c>
      <c r="H24" s="171">
        <v>8</v>
      </c>
      <c r="I24" s="268" t="s">
        <v>636</v>
      </c>
      <c r="J24" s="18">
        <v>12.628000000000002</v>
      </c>
      <c r="K24" s="19">
        <f t="shared" si="0"/>
        <v>694.54000000000008</v>
      </c>
      <c r="L24" s="243"/>
    </row>
    <row r="25" spans="1:12" ht="26.25" customHeight="1">
      <c r="A25" s="1081"/>
      <c r="B25" s="1132" t="s">
        <v>206</v>
      </c>
      <c r="C25" s="42" t="s">
        <v>225</v>
      </c>
      <c r="D25" s="319" t="s">
        <v>4</v>
      </c>
      <c r="E25" s="233">
        <v>25</v>
      </c>
      <c r="F25" s="45">
        <v>125</v>
      </c>
      <c r="G25" s="79">
        <v>1.0681666666666668E-4</v>
      </c>
      <c r="H25" s="169">
        <v>15</v>
      </c>
      <c r="I25" s="281" t="s">
        <v>644</v>
      </c>
      <c r="J25" s="11">
        <v>5.423</v>
      </c>
      <c r="K25" s="12">
        <f t="shared" si="0"/>
        <v>298.26499999999999</v>
      </c>
      <c r="L25" s="241"/>
    </row>
    <row r="26" spans="1:12" ht="26.25" customHeight="1">
      <c r="A26" s="1083"/>
      <c r="B26" s="1133"/>
      <c r="C26" s="43" t="s">
        <v>226</v>
      </c>
      <c r="D26" s="320" t="s">
        <v>6</v>
      </c>
      <c r="E26" s="234">
        <v>25</v>
      </c>
      <c r="F26" s="41">
        <v>182</v>
      </c>
      <c r="G26" s="80">
        <v>1.3352083333333334E-4</v>
      </c>
      <c r="H26" s="170">
        <v>12</v>
      </c>
      <c r="I26" s="232" t="s">
        <v>647</v>
      </c>
      <c r="J26" s="15">
        <v>7.9530000000000012</v>
      </c>
      <c r="K26" s="16">
        <f t="shared" si="0"/>
        <v>437.41500000000008</v>
      </c>
      <c r="L26" s="242"/>
    </row>
    <row r="27" spans="1:12" ht="26.25" customHeight="1" thickBot="1">
      <c r="A27" s="1084"/>
      <c r="B27" s="1159"/>
      <c r="C27" s="44" t="s">
        <v>227</v>
      </c>
      <c r="D27" s="253" t="s">
        <v>8</v>
      </c>
      <c r="E27" s="235">
        <v>25</v>
      </c>
      <c r="F27" s="46">
        <v>308</v>
      </c>
      <c r="G27" s="81">
        <v>2.7609374999999997E-4</v>
      </c>
      <c r="H27" s="171">
        <v>8</v>
      </c>
      <c r="I27" s="268" t="s">
        <v>636</v>
      </c>
      <c r="J27" s="18">
        <v>13.398000000000001</v>
      </c>
      <c r="K27" s="131">
        <f t="shared" si="0"/>
        <v>736.8900000000001</v>
      </c>
      <c r="L27" s="245"/>
    </row>
    <row r="28" spans="1:12" ht="26.25" customHeight="1">
      <c r="A28" s="1081"/>
      <c r="B28" s="1132" t="s">
        <v>207</v>
      </c>
      <c r="C28" s="42" t="s">
        <v>228</v>
      </c>
      <c r="D28" s="319" t="s">
        <v>4</v>
      </c>
      <c r="E28" s="233">
        <v>25</v>
      </c>
      <c r="F28" s="20">
        <v>125</v>
      </c>
      <c r="G28" s="79">
        <v>1.0681666666666668E-4</v>
      </c>
      <c r="H28" s="169">
        <v>15</v>
      </c>
      <c r="I28" s="281" t="s">
        <v>644</v>
      </c>
      <c r="J28" s="11">
        <v>5.423</v>
      </c>
      <c r="K28" s="68">
        <f t="shared" si="0"/>
        <v>298.26499999999999</v>
      </c>
      <c r="L28" s="241"/>
    </row>
    <row r="29" spans="1:12" ht="26.25" customHeight="1">
      <c r="A29" s="1083"/>
      <c r="B29" s="1133"/>
      <c r="C29" s="279" t="s">
        <v>587</v>
      </c>
      <c r="D29" s="320" t="s">
        <v>6</v>
      </c>
      <c r="E29" s="234">
        <v>25</v>
      </c>
      <c r="F29" s="21">
        <v>172</v>
      </c>
      <c r="G29" s="80">
        <v>1.7437499999999997E-4</v>
      </c>
      <c r="H29" s="170">
        <v>12</v>
      </c>
      <c r="I29" s="232" t="s">
        <v>647</v>
      </c>
      <c r="J29" s="15">
        <v>7.8320000000000007</v>
      </c>
      <c r="K29" s="69">
        <f t="shared" si="0"/>
        <v>430.76000000000005</v>
      </c>
      <c r="L29" s="242"/>
    </row>
    <row r="30" spans="1:12" ht="26.25" customHeight="1" thickBot="1">
      <c r="A30" s="1084"/>
      <c r="B30" s="1159"/>
      <c r="C30" s="276" t="s">
        <v>588</v>
      </c>
      <c r="D30" s="253" t="s">
        <v>8</v>
      </c>
      <c r="E30" s="235">
        <v>25</v>
      </c>
      <c r="F30" s="22">
        <v>301</v>
      </c>
      <c r="G30" s="81">
        <v>3.4185937500000004E-4</v>
      </c>
      <c r="H30" s="171">
        <v>8</v>
      </c>
      <c r="I30" s="268" t="s">
        <v>636</v>
      </c>
      <c r="J30" s="18">
        <v>13.31</v>
      </c>
      <c r="K30" s="70">
        <f t="shared" si="0"/>
        <v>732.05000000000007</v>
      </c>
      <c r="L30" s="243"/>
    </row>
    <row r="31" spans="1:12" ht="26.25" customHeight="1">
      <c r="A31" s="1081"/>
      <c r="B31" s="1132" t="s">
        <v>589</v>
      </c>
      <c r="C31" s="42" t="s">
        <v>590</v>
      </c>
      <c r="D31" s="319" t="s">
        <v>4</v>
      </c>
      <c r="E31" s="233">
        <v>25</v>
      </c>
      <c r="F31" s="20">
        <v>142</v>
      </c>
      <c r="G31" s="79">
        <v>1.0681666666666668E-4</v>
      </c>
      <c r="H31" s="169">
        <v>15</v>
      </c>
      <c r="I31" s="281" t="s">
        <v>644</v>
      </c>
      <c r="J31" s="307">
        <v>3.29</v>
      </c>
      <c r="K31" s="68">
        <f>J31*$K$2*((100-$K$1)/100)</f>
        <v>180.95</v>
      </c>
      <c r="L31" s="241"/>
    </row>
    <row r="32" spans="1:12" ht="26.25" customHeight="1">
      <c r="A32" s="1083"/>
      <c r="B32" s="1133"/>
      <c r="C32" s="279" t="s">
        <v>591</v>
      </c>
      <c r="D32" s="320" t="s">
        <v>6</v>
      </c>
      <c r="E32" s="234">
        <v>25</v>
      </c>
      <c r="F32" s="21">
        <v>195</v>
      </c>
      <c r="G32" s="80">
        <v>1.7437499999999997E-4</v>
      </c>
      <c r="H32" s="170">
        <v>12</v>
      </c>
      <c r="I32" s="232" t="s">
        <v>647</v>
      </c>
      <c r="J32" s="308">
        <v>3.37</v>
      </c>
      <c r="K32" s="69">
        <f>J32*$K$2*((100-$K$1)/100)</f>
        <v>185.35</v>
      </c>
      <c r="L32" s="242"/>
    </row>
    <row r="33" spans="1:12" ht="26.25" customHeight="1" thickBot="1">
      <c r="A33" s="1084"/>
      <c r="B33" s="1159"/>
      <c r="C33" s="276" t="s">
        <v>592</v>
      </c>
      <c r="D33" s="253" t="s">
        <v>8</v>
      </c>
      <c r="E33" s="235">
        <v>25</v>
      </c>
      <c r="F33" s="22">
        <v>351</v>
      </c>
      <c r="G33" s="81">
        <v>3.4185937500000004E-4</v>
      </c>
      <c r="H33" s="171">
        <v>8</v>
      </c>
      <c r="I33" s="268" t="s">
        <v>636</v>
      </c>
      <c r="J33" s="309">
        <v>5.71</v>
      </c>
      <c r="K33" s="70">
        <f>J33*$K$2*((100-$K$1)/100)</f>
        <v>314.05</v>
      </c>
      <c r="L33" s="243"/>
    </row>
    <row r="34" spans="1:12" ht="26.25" customHeight="1" thickBot="1">
      <c r="A34" s="1160" t="s">
        <v>179</v>
      </c>
      <c r="B34" s="1161"/>
      <c r="C34" s="1161"/>
      <c r="D34" s="1161"/>
      <c r="E34" s="1161"/>
      <c r="F34" s="1161"/>
      <c r="G34" s="1161"/>
      <c r="H34" s="1161"/>
      <c r="I34" s="1161"/>
      <c r="J34" s="1161"/>
      <c r="K34" s="1253"/>
      <c r="L34" s="247"/>
    </row>
    <row r="35" spans="1:12" ht="26.25" customHeight="1">
      <c r="A35" s="1081"/>
      <c r="B35" s="1132" t="s">
        <v>208</v>
      </c>
      <c r="C35" s="274" t="s">
        <v>229</v>
      </c>
      <c r="D35" s="319" t="s">
        <v>4</v>
      </c>
      <c r="E35" s="233">
        <v>25</v>
      </c>
      <c r="F35" s="140">
        <v>157</v>
      </c>
      <c r="G35" s="79">
        <v>1.6022500000000001E-4</v>
      </c>
      <c r="H35" s="169">
        <v>10</v>
      </c>
      <c r="I35" s="281" t="s">
        <v>635</v>
      </c>
      <c r="J35" s="11">
        <v>6.4240000000000004</v>
      </c>
      <c r="K35" s="12">
        <f>J35*$K$2*((100-$K$1)/100)</f>
        <v>353.32</v>
      </c>
      <c r="L35" s="241"/>
    </row>
    <row r="36" spans="1:12" ht="26.25" customHeight="1">
      <c r="A36" s="1083"/>
      <c r="B36" s="1133"/>
      <c r="C36" s="279" t="s">
        <v>230</v>
      </c>
      <c r="D36" s="320" t="s">
        <v>6</v>
      </c>
      <c r="E36" s="234">
        <v>25</v>
      </c>
      <c r="F36" s="47">
        <v>237</v>
      </c>
      <c r="G36" s="80">
        <v>2.2087499999999999E-4</v>
      </c>
      <c r="H36" s="170">
        <v>10</v>
      </c>
      <c r="I36" s="232" t="s">
        <v>635</v>
      </c>
      <c r="J36" s="15">
        <v>11.143000000000002</v>
      </c>
      <c r="K36" s="16">
        <f>J36*$K$2*((100-$K$1)/100)</f>
        <v>612.86500000000012</v>
      </c>
      <c r="L36" s="242"/>
    </row>
    <row r="37" spans="1:12" ht="24" customHeight="1" thickBot="1">
      <c r="A37" s="1084"/>
      <c r="B37" s="1159"/>
      <c r="C37" s="276" t="s">
        <v>231</v>
      </c>
      <c r="D37" s="253" t="s">
        <v>8</v>
      </c>
      <c r="E37" s="235">
        <v>25</v>
      </c>
      <c r="F37" s="141">
        <v>420</v>
      </c>
      <c r="G37" s="81">
        <v>3.6812499999999996E-4</v>
      </c>
      <c r="H37" s="171">
        <v>6</v>
      </c>
      <c r="I37" s="268" t="s">
        <v>637</v>
      </c>
      <c r="J37" s="18">
        <v>18.799000000000003</v>
      </c>
      <c r="K37" s="131">
        <f>J37*$K$2*((100-$K$1)/100)</f>
        <v>1033.9450000000002</v>
      </c>
      <c r="L37" s="245"/>
    </row>
    <row r="38" spans="1:12" ht="24" customHeight="1">
      <c r="A38" s="1081"/>
      <c r="B38" s="1132" t="s">
        <v>593</v>
      </c>
      <c r="C38" s="274" t="s">
        <v>626</v>
      </c>
      <c r="D38" s="319" t="s">
        <v>4</v>
      </c>
      <c r="E38" s="233">
        <v>25</v>
      </c>
      <c r="F38" s="140">
        <v>185</v>
      </c>
      <c r="G38" s="79">
        <v>2.2790625000000003E-4</v>
      </c>
      <c r="H38" s="169">
        <v>12</v>
      </c>
      <c r="I38" s="281" t="s">
        <v>647</v>
      </c>
      <c r="J38" s="11">
        <v>8.745000000000001</v>
      </c>
      <c r="K38" s="12">
        <f>J38*$K$2*((100-$K$1)/100)</f>
        <v>480.97500000000008</v>
      </c>
      <c r="L38" s="241"/>
    </row>
    <row r="39" spans="1:12" ht="24" customHeight="1">
      <c r="A39" s="1083"/>
      <c r="B39" s="1133"/>
      <c r="C39" s="279" t="s">
        <v>594</v>
      </c>
      <c r="D39" s="320" t="s">
        <v>6</v>
      </c>
      <c r="E39" s="234">
        <v>25</v>
      </c>
      <c r="F39" s="47">
        <v>278</v>
      </c>
      <c r="G39" s="80">
        <v>2.7348750000000005E-4</v>
      </c>
      <c r="H39" s="170">
        <v>10</v>
      </c>
      <c r="I39" s="232" t="s">
        <v>635</v>
      </c>
      <c r="J39" s="15">
        <v>12.298</v>
      </c>
      <c r="K39" s="16">
        <f>J39*$K$2*((100-$K$1)/100)</f>
        <v>676.39</v>
      </c>
      <c r="L39" s="242"/>
    </row>
    <row r="40" spans="1:12" ht="24" customHeight="1" thickBot="1">
      <c r="A40" s="1084"/>
      <c r="B40" s="1159"/>
      <c r="C40" s="276"/>
      <c r="D40" s="253"/>
      <c r="E40" s="235"/>
      <c r="F40" s="141"/>
      <c r="G40" s="81"/>
      <c r="H40" s="171"/>
      <c r="I40" s="268"/>
      <c r="J40" s="18"/>
      <c r="K40" s="19"/>
      <c r="L40" s="243"/>
    </row>
    <row r="41" spans="1:12" ht="24" customHeight="1" thickBot="1">
      <c r="A41" s="1091" t="s">
        <v>109</v>
      </c>
      <c r="B41" s="1092"/>
      <c r="C41" s="1092"/>
      <c r="D41" s="1092"/>
      <c r="E41" s="1092"/>
      <c r="F41" s="1092"/>
      <c r="G41" s="1092"/>
      <c r="H41" s="1092"/>
      <c r="I41" s="1092"/>
      <c r="J41" s="1092"/>
      <c r="K41" s="1094"/>
      <c r="L41" s="244"/>
    </row>
    <row r="42" spans="1:12" ht="24" customHeight="1">
      <c r="A42" s="1081"/>
      <c r="B42" s="1096" t="s">
        <v>209</v>
      </c>
      <c r="C42" s="274" t="s">
        <v>232</v>
      </c>
      <c r="D42" s="319" t="s">
        <v>4</v>
      </c>
      <c r="E42" s="233">
        <v>10</v>
      </c>
      <c r="F42" s="20">
        <v>93</v>
      </c>
      <c r="G42" s="79">
        <v>1.0681666666666668E-4</v>
      </c>
      <c r="H42" s="169">
        <v>15</v>
      </c>
      <c r="I42" s="281" t="s">
        <v>644</v>
      </c>
      <c r="J42" s="11">
        <v>4.4219999999999997</v>
      </c>
      <c r="K42" s="12">
        <f t="shared" ref="K42:K47" si="1">J42*$K$2*((100-$K$1)/100)</f>
        <v>243.20999999999998</v>
      </c>
      <c r="L42" s="241"/>
    </row>
    <row r="43" spans="1:12" ht="24" customHeight="1">
      <c r="A43" s="1083"/>
      <c r="B43" s="1097"/>
      <c r="C43" s="279" t="s">
        <v>233</v>
      </c>
      <c r="D43" s="320" t="s">
        <v>6</v>
      </c>
      <c r="E43" s="234">
        <v>10</v>
      </c>
      <c r="F43" s="21">
        <v>153</v>
      </c>
      <c r="G43" s="80">
        <v>1.6022500000000001E-4</v>
      </c>
      <c r="H43" s="170">
        <v>10</v>
      </c>
      <c r="I43" s="232" t="s">
        <v>635</v>
      </c>
      <c r="J43" s="15">
        <v>7.5020000000000007</v>
      </c>
      <c r="K43" s="16">
        <f t="shared" si="1"/>
        <v>412.61</v>
      </c>
      <c r="L43" s="242"/>
    </row>
    <row r="44" spans="1:12" ht="24" customHeight="1">
      <c r="A44" s="1083"/>
      <c r="B44" s="1097"/>
      <c r="C44" s="279" t="s">
        <v>234</v>
      </c>
      <c r="D44" s="320" t="s">
        <v>8</v>
      </c>
      <c r="E44" s="234">
        <v>10</v>
      </c>
      <c r="F44" s="21">
        <v>242</v>
      </c>
      <c r="G44" s="80">
        <v>3.3333333333333332E-4</v>
      </c>
      <c r="H44" s="170">
        <v>9</v>
      </c>
      <c r="I44" s="232" t="s">
        <v>665</v>
      </c>
      <c r="J44" s="15">
        <v>12.012</v>
      </c>
      <c r="K44" s="16">
        <f t="shared" si="1"/>
        <v>660.66000000000008</v>
      </c>
      <c r="L44" s="242"/>
    </row>
    <row r="45" spans="1:12" ht="24" customHeight="1">
      <c r="A45" s="1083"/>
      <c r="B45" s="1097"/>
      <c r="C45" s="279" t="s">
        <v>235</v>
      </c>
      <c r="D45" s="320" t="s">
        <v>10</v>
      </c>
      <c r="E45" s="234">
        <v>10</v>
      </c>
      <c r="F45" s="21">
        <v>400</v>
      </c>
      <c r="G45" s="80">
        <v>6.0000000000000006E-4</v>
      </c>
      <c r="H45" s="170">
        <v>5</v>
      </c>
      <c r="I45" s="232" t="s">
        <v>658</v>
      </c>
      <c r="J45" s="15">
        <v>21.78</v>
      </c>
      <c r="K45" s="16">
        <f t="shared" si="1"/>
        <v>1197.9000000000001</v>
      </c>
      <c r="L45" s="242"/>
    </row>
    <row r="46" spans="1:12" ht="24" customHeight="1">
      <c r="A46" s="1083"/>
      <c r="B46" s="1097"/>
      <c r="C46" s="279" t="s">
        <v>236</v>
      </c>
      <c r="D46" s="320" t="s">
        <v>12</v>
      </c>
      <c r="E46" s="234">
        <v>10</v>
      </c>
      <c r="F46" s="21">
        <v>546</v>
      </c>
      <c r="G46" s="80">
        <v>7.5000000000000002E-4</v>
      </c>
      <c r="H46" s="170">
        <v>4</v>
      </c>
      <c r="I46" s="232" t="s">
        <v>638</v>
      </c>
      <c r="J46" s="15">
        <v>29.568000000000001</v>
      </c>
      <c r="K46" s="16">
        <f t="shared" si="1"/>
        <v>1626.24</v>
      </c>
      <c r="L46" s="242"/>
    </row>
    <row r="47" spans="1:12" ht="24" customHeight="1" thickBot="1">
      <c r="A47" s="1084"/>
      <c r="B47" s="1098"/>
      <c r="C47" s="276" t="s">
        <v>237</v>
      </c>
      <c r="D47" s="253" t="s">
        <v>14</v>
      </c>
      <c r="E47" s="235">
        <v>10</v>
      </c>
      <c r="F47" s="22">
        <v>846</v>
      </c>
      <c r="G47" s="81">
        <v>1.5E-3</v>
      </c>
      <c r="H47" s="171">
        <v>2</v>
      </c>
      <c r="I47" s="268" t="s">
        <v>652</v>
      </c>
      <c r="J47" s="18">
        <v>46.750000000000007</v>
      </c>
      <c r="K47" s="19">
        <f t="shared" si="1"/>
        <v>2571.2500000000005</v>
      </c>
      <c r="L47" s="243"/>
    </row>
    <row r="48" spans="1:12" ht="24" customHeight="1" thickBot="1">
      <c r="A48" s="1091" t="s">
        <v>187</v>
      </c>
      <c r="B48" s="1092"/>
      <c r="C48" s="1092"/>
      <c r="D48" s="1092"/>
      <c r="E48" s="1092"/>
      <c r="F48" s="1092"/>
      <c r="G48" s="1092"/>
      <c r="H48" s="1092"/>
      <c r="I48" s="1092"/>
      <c r="J48" s="1092"/>
      <c r="K48" s="1094"/>
      <c r="L48" s="244"/>
    </row>
    <row r="49" spans="1:12" ht="24" customHeight="1">
      <c r="A49" s="1081"/>
      <c r="B49" s="1096" t="s">
        <v>245</v>
      </c>
      <c r="C49" s="274" t="s">
        <v>238</v>
      </c>
      <c r="D49" s="319" t="s">
        <v>4</v>
      </c>
      <c r="E49" s="233">
        <v>16</v>
      </c>
      <c r="F49" s="20">
        <v>94</v>
      </c>
      <c r="G49" s="79">
        <v>8.0112500000000003E-5</v>
      </c>
      <c r="H49" s="169">
        <v>20</v>
      </c>
      <c r="I49" s="281" t="s">
        <v>643</v>
      </c>
      <c r="J49" s="11">
        <v>4.9940000000000007</v>
      </c>
      <c r="K49" s="12">
        <f t="shared" ref="K49:K54" si="2">J49*$K$2*((100-$K$1)/100)</f>
        <v>274.67</v>
      </c>
      <c r="L49" s="241"/>
    </row>
    <row r="50" spans="1:12" ht="24" customHeight="1">
      <c r="A50" s="1083"/>
      <c r="B50" s="1097"/>
      <c r="C50" s="279" t="s">
        <v>239</v>
      </c>
      <c r="D50" s="320" t="s">
        <v>6</v>
      </c>
      <c r="E50" s="234">
        <v>16</v>
      </c>
      <c r="F50" s="21">
        <v>142</v>
      </c>
      <c r="G50" s="80">
        <v>1.1444642857142858E-4</v>
      </c>
      <c r="H50" s="170">
        <v>14</v>
      </c>
      <c r="I50" s="232" t="s">
        <v>666</v>
      </c>
      <c r="J50" s="15">
        <v>7.128000000000001</v>
      </c>
      <c r="K50" s="16">
        <f t="shared" si="2"/>
        <v>392.04000000000008</v>
      </c>
      <c r="L50" s="242"/>
    </row>
    <row r="51" spans="1:12" ht="24" customHeight="1">
      <c r="A51" s="1083"/>
      <c r="B51" s="1097"/>
      <c r="C51" s="279" t="s">
        <v>240</v>
      </c>
      <c r="D51" s="320" t="s">
        <v>8</v>
      </c>
      <c r="E51" s="234">
        <v>16</v>
      </c>
      <c r="F51" s="21">
        <v>205</v>
      </c>
      <c r="G51" s="80">
        <v>1.6022500000000001E-4</v>
      </c>
      <c r="H51" s="170">
        <v>10</v>
      </c>
      <c r="I51" s="232" t="s">
        <v>635</v>
      </c>
      <c r="J51" s="15">
        <v>10.340000000000002</v>
      </c>
      <c r="K51" s="16">
        <f t="shared" si="2"/>
        <v>568.70000000000005</v>
      </c>
      <c r="L51" s="242"/>
    </row>
    <row r="52" spans="1:12" ht="24" customHeight="1">
      <c r="A52" s="1083"/>
      <c r="B52" s="1097"/>
      <c r="C52" s="279" t="s">
        <v>241</v>
      </c>
      <c r="D52" s="320" t="s">
        <v>10</v>
      </c>
      <c r="E52" s="234">
        <v>16</v>
      </c>
      <c r="F52" s="21">
        <v>319</v>
      </c>
      <c r="G52" s="80">
        <v>2.7609374999999997E-4</v>
      </c>
      <c r="H52" s="170">
        <v>8</v>
      </c>
      <c r="I52" s="232" t="s">
        <v>636</v>
      </c>
      <c r="J52" s="15">
        <v>16.61</v>
      </c>
      <c r="K52" s="16">
        <f t="shared" si="2"/>
        <v>913.55</v>
      </c>
      <c r="L52" s="242"/>
    </row>
    <row r="53" spans="1:12" ht="24" customHeight="1">
      <c r="A53" s="1083"/>
      <c r="B53" s="1097"/>
      <c r="C53" s="279" t="s">
        <v>242</v>
      </c>
      <c r="D53" s="320" t="s">
        <v>12</v>
      </c>
      <c r="E53" s="234">
        <v>16</v>
      </c>
      <c r="F53" s="21">
        <v>467</v>
      </c>
      <c r="G53" s="80">
        <v>3.6812499999999996E-4</v>
      </c>
      <c r="H53" s="170">
        <v>6</v>
      </c>
      <c r="I53" s="232" t="s">
        <v>637</v>
      </c>
      <c r="J53" s="15">
        <v>24.53088</v>
      </c>
      <c r="K53" s="16">
        <f t="shared" si="2"/>
        <v>1349.1984</v>
      </c>
      <c r="L53" s="242"/>
    </row>
    <row r="54" spans="1:12" ht="24" customHeight="1" thickBot="1">
      <c r="A54" s="1084"/>
      <c r="B54" s="1098"/>
      <c r="C54" s="276" t="s">
        <v>243</v>
      </c>
      <c r="D54" s="253" t="s">
        <v>14</v>
      </c>
      <c r="E54" s="235">
        <v>16</v>
      </c>
      <c r="F54" s="22">
        <v>645</v>
      </c>
      <c r="G54" s="81">
        <v>5.5218749999999994E-4</v>
      </c>
      <c r="H54" s="171">
        <v>4</v>
      </c>
      <c r="I54" s="268" t="s">
        <v>642</v>
      </c>
      <c r="J54" s="18">
        <v>36.051950000000005</v>
      </c>
      <c r="K54" s="19">
        <f t="shared" si="2"/>
        <v>1982.8572500000002</v>
      </c>
      <c r="L54" s="243"/>
    </row>
    <row r="55" spans="1:12" ht="24" customHeight="1"/>
    <row r="56" spans="1:12" ht="24" customHeight="1"/>
    <row r="57" spans="1:12" ht="24" customHeight="1"/>
    <row r="58" spans="1:12" ht="24" customHeight="1"/>
    <row r="59" spans="1:12" ht="24" customHeight="1"/>
    <row r="60" spans="1:12" ht="24" customHeight="1"/>
    <row r="61" spans="1:12" ht="24" customHeight="1"/>
    <row r="62" spans="1:12" ht="24" customHeight="1"/>
    <row r="63" spans="1:12" ht="24" customHeight="1"/>
    <row r="64" spans="1:12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</sheetData>
  <mergeCells count="46">
    <mergeCell ref="A34:K34"/>
    <mergeCell ref="A49:A54"/>
    <mergeCell ref="B49:B54"/>
    <mergeCell ref="A38:A40"/>
    <mergeCell ref="B38:B40"/>
    <mergeCell ref="A41:K41"/>
    <mergeCell ref="A42:A47"/>
    <mergeCell ref="B42:B47"/>
    <mergeCell ref="A48:K48"/>
    <mergeCell ref="A9:K9"/>
    <mergeCell ref="A10:A15"/>
    <mergeCell ref="B10:B15"/>
    <mergeCell ref="K6:K7"/>
    <mergeCell ref="A35:A37"/>
    <mergeCell ref="B35:B37"/>
    <mergeCell ref="A16:A21"/>
    <mergeCell ref="B16:B21"/>
    <mergeCell ref="A22:A24"/>
    <mergeCell ref="B22:B24"/>
    <mergeCell ref="A25:A27"/>
    <mergeCell ref="B25:B27"/>
    <mergeCell ref="A28:A30"/>
    <mergeCell ref="B28:B30"/>
    <mergeCell ref="A31:A33"/>
    <mergeCell ref="B31:B33"/>
    <mergeCell ref="A1:A5"/>
    <mergeCell ref="B1:E5"/>
    <mergeCell ref="F1:J1"/>
    <mergeCell ref="K1:L1"/>
    <mergeCell ref="A8:K8"/>
    <mergeCell ref="A6:A7"/>
    <mergeCell ref="B6:B7"/>
    <mergeCell ref="C6:C7"/>
    <mergeCell ref="D6:D7"/>
    <mergeCell ref="E6:E7"/>
    <mergeCell ref="F2:J2"/>
    <mergeCell ref="F3:J3"/>
    <mergeCell ref="K3:L3"/>
    <mergeCell ref="F4:J4"/>
    <mergeCell ref="K4:L4"/>
    <mergeCell ref="L6:L7"/>
    <mergeCell ref="F5:J5"/>
    <mergeCell ref="K5:L5"/>
    <mergeCell ref="F6:F7"/>
    <mergeCell ref="H6:I6"/>
    <mergeCell ref="J6:J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352"/>
  <sheetViews>
    <sheetView zoomScale="80" zoomScaleNormal="80" workbookViewId="0">
      <pane ySplit="7" topLeftCell="A8" activePane="bottomLeft" state="frozen"/>
      <selection pane="bottomLeft" activeCell="C10" sqref="C10"/>
    </sheetView>
  </sheetViews>
  <sheetFormatPr defaultColWidth="9.140625" defaultRowHeight="18.75"/>
  <cols>
    <col min="1" max="1" width="52" style="626" customWidth="1"/>
    <col min="2" max="2" width="23.5703125" style="48" customWidth="1"/>
    <col min="3" max="3" width="21.42578125" style="633" customWidth="1"/>
    <col min="4" max="4" width="15.42578125" style="48" customWidth="1"/>
    <col min="5" max="5" width="12.28515625" style="632" customWidth="1"/>
    <col min="6" max="6" width="9.28515625" style="632" customWidth="1"/>
    <col min="7" max="7" width="14.42578125" style="631" hidden="1" customWidth="1"/>
    <col min="8" max="8" width="6.42578125" style="178" customWidth="1"/>
    <col min="9" max="9" width="7.42578125" style="630" customWidth="1"/>
    <col min="10" max="10" width="14.140625" style="629" customWidth="1"/>
    <col min="11" max="11" width="14.7109375" style="628" customWidth="1"/>
    <col min="12" max="12" width="15.28515625" style="627" customWidth="1"/>
    <col min="13" max="13" width="3.42578125" style="626" customWidth="1"/>
    <col min="14" max="16384" width="9.140625" style="626"/>
  </cols>
  <sheetData>
    <row r="1" spans="1:23" ht="21.95" customHeight="1">
      <c r="A1" s="1423"/>
      <c r="B1" s="1203" t="s">
        <v>2094</v>
      </c>
      <c r="C1" s="1204"/>
      <c r="D1" s="1205"/>
      <c r="E1" s="1426" t="s">
        <v>178</v>
      </c>
      <c r="F1" s="1427"/>
      <c r="G1" s="1427"/>
      <c r="H1" s="1427"/>
      <c r="I1" s="1427"/>
      <c r="J1" s="1428"/>
      <c r="K1" s="1401">
        <f>'Запорная арматура'!K1:L1</f>
        <v>0</v>
      </c>
      <c r="L1" s="1402"/>
    </row>
    <row r="2" spans="1:23" ht="21.95" customHeight="1">
      <c r="A2" s="1424"/>
      <c r="B2" s="1206"/>
      <c r="C2" s="1351"/>
      <c r="D2" s="1208"/>
      <c r="E2" s="1406" t="s">
        <v>281</v>
      </c>
      <c r="F2" s="1407"/>
      <c r="G2" s="1407"/>
      <c r="H2" s="1407"/>
      <c r="I2" s="1407"/>
      <c r="J2" s="1408"/>
      <c r="K2" s="87">
        <f>'Запорная арматура'!K2</f>
        <v>55</v>
      </c>
      <c r="L2" s="88">
        <f>'Запорная арматура'!L2</f>
        <v>60</v>
      </c>
    </row>
    <row r="3" spans="1:23" ht="21.95" customHeight="1">
      <c r="A3" s="1424"/>
      <c r="B3" s="1206"/>
      <c r="C3" s="1351"/>
      <c r="D3" s="1208"/>
      <c r="E3" s="1406" t="s">
        <v>52</v>
      </c>
      <c r="F3" s="1407"/>
      <c r="G3" s="1407"/>
      <c r="H3" s="1407"/>
      <c r="I3" s="1407"/>
      <c r="J3" s="1408"/>
      <c r="K3" s="1403">
        <f>'Запорная арматура'!K3:L3</f>
        <v>0</v>
      </c>
      <c r="L3" s="1198"/>
    </row>
    <row r="4" spans="1:23" ht="21.95" customHeight="1">
      <c r="A4" s="1424"/>
      <c r="B4" s="1206"/>
      <c r="C4" s="1351"/>
      <c r="D4" s="1208"/>
      <c r="E4" s="1409" t="s">
        <v>174</v>
      </c>
      <c r="F4" s="1410"/>
      <c r="G4" s="1410"/>
      <c r="H4" s="1410"/>
      <c r="I4" s="1410"/>
      <c r="J4" s="1411"/>
      <c r="K4" s="1404">
        <f>'Запорная арматура'!K4:L4</f>
        <v>0</v>
      </c>
      <c r="L4" s="1405"/>
    </row>
    <row r="5" spans="1:23" ht="21.95" customHeight="1" thickBot="1">
      <c r="A5" s="1425"/>
      <c r="B5" s="1209"/>
      <c r="C5" s="1210"/>
      <c r="D5" s="1211"/>
      <c r="E5" s="1412" t="s">
        <v>175</v>
      </c>
      <c r="F5" s="1413"/>
      <c r="G5" s="1413"/>
      <c r="H5" s="1413"/>
      <c r="I5" s="1413"/>
      <c r="J5" s="1414"/>
      <c r="K5" s="1421">
        <f>'Запорная арматура'!K5:L5</f>
        <v>0</v>
      </c>
      <c r="L5" s="1422"/>
    </row>
    <row r="6" spans="1:23" ht="23.1" customHeight="1" thickBot="1">
      <c r="A6" s="1215" t="s">
        <v>0</v>
      </c>
      <c r="B6" s="1215" t="s">
        <v>60</v>
      </c>
      <c r="C6" s="1215" t="s">
        <v>61</v>
      </c>
      <c r="D6" s="1215" t="s">
        <v>1638</v>
      </c>
      <c r="E6" s="1215" t="s">
        <v>1637</v>
      </c>
      <c r="F6" s="1183" t="s">
        <v>1636</v>
      </c>
      <c r="G6" s="630"/>
      <c r="H6" s="1185" t="s">
        <v>632</v>
      </c>
      <c r="I6" s="1186"/>
      <c r="J6" s="1181" t="s">
        <v>1283</v>
      </c>
      <c r="K6" s="1346" t="s">
        <v>171</v>
      </c>
      <c r="L6" s="1179" t="s">
        <v>51</v>
      </c>
    </row>
    <row r="7" spans="1:23" ht="23.1" customHeight="1" thickBot="1">
      <c r="A7" s="1216"/>
      <c r="B7" s="1216"/>
      <c r="C7" s="1216"/>
      <c r="D7" s="1216"/>
      <c r="E7" s="1216"/>
      <c r="F7" s="1184"/>
      <c r="G7" s="149"/>
      <c r="H7" s="151" t="s">
        <v>633</v>
      </c>
      <c r="I7" s="196" t="s">
        <v>634</v>
      </c>
      <c r="J7" s="1182"/>
      <c r="K7" s="1347"/>
      <c r="L7" s="1180"/>
    </row>
    <row r="8" spans="1:23" ht="27.75" customHeight="1" thickBot="1">
      <c r="A8" s="1079" t="s">
        <v>1635</v>
      </c>
      <c r="B8" s="1080"/>
      <c r="C8" s="1080"/>
      <c r="D8" s="1080"/>
      <c r="E8" s="1080"/>
      <c r="F8" s="1080"/>
      <c r="G8" s="1080"/>
      <c r="H8" s="1080"/>
      <c r="I8" s="1080"/>
      <c r="J8" s="1080"/>
      <c r="K8" s="1080"/>
      <c r="L8" s="239"/>
    </row>
    <row r="9" spans="1:23" ht="29.1" customHeight="1" thickBot="1">
      <c r="A9" s="1217" t="s">
        <v>1634</v>
      </c>
      <c r="B9" s="1218"/>
      <c r="C9" s="1218"/>
      <c r="D9" s="1218"/>
      <c r="E9" s="1218"/>
      <c r="F9" s="1218"/>
      <c r="G9" s="1218"/>
      <c r="H9" s="1218"/>
      <c r="I9" s="1218"/>
      <c r="J9" s="1218"/>
      <c r="K9" s="1064"/>
      <c r="L9" s="240"/>
      <c r="N9" s="669" t="s">
        <v>1590</v>
      </c>
      <c r="O9" s="668"/>
      <c r="P9" s="668"/>
      <c r="Q9" s="668"/>
      <c r="R9" s="668"/>
      <c r="S9" s="668"/>
      <c r="T9" s="668"/>
      <c r="U9" s="668"/>
      <c r="V9" s="668"/>
      <c r="W9" s="668"/>
    </row>
    <row r="10" spans="1:23" ht="24" customHeight="1">
      <c r="A10" s="1415"/>
      <c r="B10" s="1418" t="s">
        <v>1571</v>
      </c>
      <c r="C10" s="664" t="s">
        <v>1633</v>
      </c>
      <c r="D10" s="663" t="s">
        <v>1572</v>
      </c>
      <c r="E10" s="662" t="s">
        <v>649</v>
      </c>
      <c r="F10" s="663" t="s">
        <v>1569</v>
      </c>
      <c r="H10" s="169">
        <v>1</v>
      </c>
      <c r="I10" s="662"/>
      <c r="J10" s="985">
        <v>807.23</v>
      </c>
      <c r="K10" s="661">
        <f t="shared" ref="K10:K27" si="0">J10*$K$2*((100-$K$1)/100)</f>
        <v>44397.65</v>
      </c>
      <c r="L10" s="660"/>
      <c r="N10" s="497" t="s">
        <v>1588</v>
      </c>
    </row>
    <row r="11" spans="1:23" ht="24" customHeight="1">
      <c r="A11" s="1416"/>
      <c r="B11" s="1419"/>
      <c r="C11" s="659" t="s">
        <v>1632</v>
      </c>
      <c r="D11" s="658" t="s">
        <v>1572</v>
      </c>
      <c r="E11" s="657" t="s">
        <v>649</v>
      </c>
      <c r="F11" s="658" t="s">
        <v>1567</v>
      </c>
      <c r="H11" s="170">
        <v>1</v>
      </c>
      <c r="I11" s="657"/>
      <c r="J11" s="986">
        <v>925.05</v>
      </c>
      <c r="K11" s="656">
        <f t="shared" si="0"/>
        <v>50877.75</v>
      </c>
      <c r="L11" s="655"/>
      <c r="N11" s="497" t="s">
        <v>1586</v>
      </c>
    </row>
    <row r="12" spans="1:23" ht="24" customHeight="1">
      <c r="A12" s="1416"/>
      <c r="B12" s="1419"/>
      <c r="C12" s="659" t="s">
        <v>1631</v>
      </c>
      <c r="D12" s="658" t="s">
        <v>1572</v>
      </c>
      <c r="E12" s="657" t="s">
        <v>649</v>
      </c>
      <c r="F12" s="658" t="s">
        <v>1565</v>
      </c>
      <c r="H12" s="170">
        <v>1</v>
      </c>
      <c r="I12" s="657"/>
      <c r="J12" s="986">
        <v>1041.76</v>
      </c>
      <c r="K12" s="656">
        <f t="shared" si="0"/>
        <v>57296.800000000003</v>
      </c>
      <c r="L12" s="655"/>
      <c r="N12" s="497" t="s">
        <v>1584</v>
      </c>
    </row>
    <row r="13" spans="1:23" ht="24" customHeight="1">
      <c r="A13" s="1416"/>
      <c r="B13" s="1419"/>
      <c r="C13" s="659" t="s">
        <v>1630</v>
      </c>
      <c r="D13" s="658" t="s">
        <v>1572</v>
      </c>
      <c r="E13" s="657" t="s">
        <v>649</v>
      </c>
      <c r="F13" s="658" t="s">
        <v>1563</v>
      </c>
      <c r="H13" s="170">
        <v>1</v>
      </c>
      <c r="I13" s="657"/>
      <c r="J13" s="986">
        <v>1159.17</v>
      </c>
      <c r="K13" s="656">
        <f t="shared" si="0"/>
        <v>63754.350000000006</v>
      </c>
      <c r="L13" s="655"/>
      <c r="N13" s="497" t="s">
        <v>1629</v>
      </c>
    </row>
    <row r="14" spans="1:23" ht="24" customHeight="1">
      <c r="A14" s="1416"/>
      <c r="B14" s="1419"/>
      <c r="C14" s="659" t="s">
        <v>1628</v>
      </c>
      <c r="D14" s="658" t="s">
        <v>1572</v>
      </c>
      <c r="E14" s="657" t="s">
        <v>672</v>
      </c>
      <c r="F14" s="658" t="s">
        <v>1561</v>
      </c>
      <c r="H14" s="170">
        <v>1</v>
      </c>
      <c r="I14" s="657"/>
      <c r="J14" s="986">
        <v>1276.04</v>
      </c>
      <c r="K14" s="656">
        <f t="shared" si="0"/>
        <v>70182.2</v>
      </c>
      <c r="L14" s="655"/>
      <c r="N14" s="497" t="s">
        <v>1627</v>
      </c>
    </row>
    <row r="15" spans="1:23" ht="24" customHeight="1">
      <c r="A15" s="1416"/>
      <c r="B15" s="1419"/>
      <c r="C15" s="659" t="s">
        <v>1626</v>
      </c>
      <c r="D15" s="658" t="s">
        <v>1572</v>
      </c>
      <c r="E15" s="657" t="s">
        <v>672</v>
      </c>
      <c r="F15" s="658" t="s">
        <v>1559</v>
      </c>
      <c r="H15" s="170">
        <v>1</v>
      </c>
      <c r="I15" s="657"/>
      <c r="J15" s="986">
        <v>1392.83</v>
      </c>
      <c r="K15" s="656">
        <f t="shared" si="0"/>
        <v>76605.649999999994</v>
      </c>
      <c r="L15" s="655"/>
      <c r="N15" s="497" t="s">
        <v>1605</v>
      </c>
    </row>
    <row r="16" spans="1:23" ht="24" customHeight="1">
      <c r="A16" s="1416"/>
      <c r="B16" s="1419"/>
      <c r="C16" s="659" t="s">
        <v>1625</v>
      </c>
      <c r="D16" s="658" t="s">
        <v>1572</v>
      </c>
      <c r="E16" s="657" t="s">
        <v>672</v>
      </c>
      <c r="F16" s="658" t="s">
        <v>1557</v>
      </c>
      <c r="H16" s="170">
        <v>1</v>
      </c>
      <c r="I16" s="657"/>
      <c r="J16" s="986">
        <v>1565.54</v>
      </c>
      <c r="K16" s="656">
        <f t="shared" si="0"/>
        <v>86104.7</v>
      </c>
      <c r="L16" s="655"/>
      <c r="N16" s="497" t="s">
        <v>1624</v>
      </c>
    </row>
    <row r="17" spans="1:23" ht="24" customHeight="1">
      <c r="A17" s="1416"/>
      <c r="B17" s="1419"/>
      <c r="C17" s="659" t="s">
        <v>1623</v>
      </c>
      <c r="D17" s="658" t="s">
        <v>1572</v>
      </c>
      <c r="E17" s="657" t="s">
        <v>672</v>
      </c>
      <c r="F17" s="658" t="s">
        <v>1555</v>
      </c>
      <c r="H17" s="170">
        <v>1</v>
      </c>
      <c r="I17" s="657"/>
      <c r="J17" s="986">
        <v>1683.55</v>
      </c>
      <c r="K17" s="656">
        <f t="shared" si="0"/>
        <v>92595.25</v>
      </c>
      <c r="L17" s="655"/>
      <c r="N17" s="497" t="s">
        <v>1602</v>
      </c>
    </row>
    <row r="18" spans="1:23" ht="24" customHeight="1" thickBot="1">
      <c r="A18" s="1416"/>
      <c r="B18" s="1420"/>
      <c r="C18" s="667" t="s">
        <v>1622</v>
      </c>
      <c r="D18" s="653" t="s">
        <v>1572</v>
      </c>
      <c r="E18" s="666" t="s">
        <v>672</v>
      </c>
      <c r="F18" s="653" t="s">
        <v>1552</v>
      </c>
      <c r="H18" s="172">
        <v>1</v>
      </c>
      <c r="I18" s="666"/>
      <c r="J18" s="987">
        <v>2049.41</v>
      </c>
      <c r="K18" s="656">
        <f t="shared" si="0"/>
        <v>112717.54999999999</v>
      </c>
      <c r="L18" s="665"/>
    </row>
    <row r="19" spans="1:23" ht="24" customHeight="1">
      <c r="A19" s="1416"/>
      <c r="B19" s="1418" t="s">
        <v>1571</v>
      </c>
      <c r="C19" s="664" t="s">
        <v>1621</v>
      </c>
      <c r="D19" s="663" t="s">
        <v>1553</v>
      </c>
      <c r="E19" s="662" t="s">
        <v>649</v>
      </c>
      <c r="F19" s="663" t="s">
        <v>1569</v>
      </c>
      <c r="H19" s="169">
        <v>1</v>
      </c>
      <c r="I19" s="662"/>
      <c r="J19" s="985">
        <v>807.23</v>
      </c>
      <c r="K19" s="661">
        <f t="shared" si="0"/>
        <v>44397.65</v>
      </c>
      <c r="L19" s="660"/>
    </row>
    <row r="20" spans="1:23" ht="24" customHeight="1">
      <c r="A20" s="1416"/>
      <c r="B20" s="1419"/>
      <c r="C20" s="659" t="s">
        <v>1620</v>
      </c>
      <c r="D20" s="658" t="s">
        <v>1553</v>
      </c>
      <c r="E20" s="657" t="s">
        <v>649</v>
      </c>
      <c r="F20" s="658" t="s">
        <v>1567</v>
      </c>
      <c r="H20" s="170">
        <v>1</v>
      </c>
      <c r="I20" s="657"/>
      <c r="J20" s="986">
        <v>925.05</v>
      </c>
      <c r="K20" s="656">
        <f t="shared" si="0"/>
        <v>50877.75</v>
      </c>
      <c r="L20" s="655"/>
    </row>
    <row r="21" spans="1:23" ht="24" customHeight="1">
      <c r="A21" s="1416"/>
      <c r="B21" s="1419"/>
      <c r="C21" s="659" t="s">
        <v>1619</v>
      </c>
      <c r="D21" s="658" t="s">
        <v>1553</v>
      </c>
      <c r="E21" s="657" t="s">
        <v>649</v>
      </c>
      <c r="F21" s="658" t="s">
        <v>1565</v>
      </c>
      <c r="H21" s="170">
        <v>1</v>
      </c>
      <c r="I21" s="657"/>
      <c r="J21" s="986">
        <v>1041.76</v>
      </c>
      <c r="K21" s="656">
        <f t="shared" si="0"/>
        <v>57296.800000000003</v>
      </c>
      <c r="L21" s="655"/>
    </row>
    <row r="22" spans="1:23" ht="24" customHeight="1">
      <c r="A22" s="1416"/>
      <c r="B22" s="1419"/>
      <c r="C22" s="659" t="s">
        <v>1618</v>
      </c>
      <c r="D22" s="658" t="s">
        <v>1553</v>
      </c>
      <c r="E22" s="657" t="s">
        <v>649</v>
      </c>
      <c r="F22" s="658" t="s">
        <v>1563</v>
      </c>
      <c r="H22" s="170">
        <v>1</v>
      </c>
      <c r="I22" s="657"/>
      <c r="J22" s="986">
        <v>1159.17</v>
      </c>
      <c r="K22" s="656">
        <f t="shared" si="0"/>
        <v>63754.350000000006</v>
      </c>
      <c r="L22" s="655"/>
    </row>
    <row r="23" spans="1:23" ht="24" customHeight="1">
      <c r="A23" s="1416"/>
      <c r="B23" s="1419"/>
      <c r="C23" s="659" t="s">
        <v>1617</v>
      </c>
      <c r="D23" s="658" t="s">
        <v>1553</v>
      </c>
      <c r="E23" s="657" t="s">
        <v>672</v>
      </c>
      <c r="F23" s="658" t="s">
        <v>1561</v>
      </c>
      <c r="H23" s="170">
        <v>1</v>
      </c>
      <c r="I23" s="657"/>
      <c r="J23" s="986">
        <v>1276.04</v>
      </c>
      <c r="K23" s="656">
        <f t="shared" si="0"/>
        <v>70182.2</v>
      </c>
      <c r="L23" s="655"/>
    </row>
    <row r="24" spans="1:23" ht="24" customHeight="1">
      <c r="A24" s="1416"/>
      <c r="B24" s="1419"/>
      <c r="C24" s="659" t="s">
        <v>1616</v>
      </c>
      <c r="D24" s="658" t="s">
        <v>1553</v>
      </c>
      <c r="E24" s="657" t="s">
        <v>672</v>
      </c>
      <c r="F24" s="658" t="s">
        <v>1559</v>
      </c>
      <c r="H24" s="170">
        <v>1</v>
      </c>
      <c r="I24" s="657"/>
      <c r="J24" s="986">
        <v>1392.83</v>
      </c>
      <c r="K24" s="656">
        <f t="shared" si="0"/>
        <v>76605.649999999994</v>
      </c>
      <c r="L24" s="655"/>
    </row>
    <row r="25" spans="1:23" ht="24" customHeight="1">
      <c r="A25" s="1416"/>
      <c r="B25" s="1419"/>
      <c r="C25" s="659" t="s">
        <v>1615</v>
      </c>
      <c r="D25" s="658" t="s">
        <v>1553</v>
      </c>
      <c r="E25" s="657" t="s">
        <v>672</v>
      </c>
      <c r="F25" s="658" t="s">
        <v>1557</v>
      </c>
      <c r="H25" s="170">
        <v>1</v>
      </c>
      <c r="I25" s="657"/>
      <c r="J25" s="986">
        <v>1565.54</v>
      </c>
      <c r="K25" s="656">
        <f t="shared" si="0"/>
        <v>86104.7</v>
      </c>
      <c r="L25" s="655"/>
    </row>
    <row r="26" spans="1:23" ht="24" customHeight="1">
      <c r="A26" s="1416"/>
      <c r="B26" s="1419"/>
      <c r="C26" s="659" t="s">
        <v>1614</v>
      </c>
      <c r="D26" s="658" t="s">
        <v>1553</v>
      </c>
      <c r="E26" s="657" t="s">
        <v>672</v>
      </c>
      <c r="F26" s="658" t="s">
        <v>1555</v>
      </c>
      <c r="H26" s="170">
        <v>1</v>
      </c>
      <c r="I26" s="657"/>
      <c r="J26" s="986">
        <v>1683.55</v>
      </c>
      <c r="K26" s="656">
        <f t="shared" si="0"/>
        <v>92595.25</v>
      </c>
      <c r="L26" s="655"/>
    </row>
    <row r="27" spans="1:23" ht="24" customHeight="1" thickBot="1">
      <c r="A27" s="1417"/>
      <c r="B27" s="1420"/>
      <c r="C27" s="659" t="s">
        <v>1613</v>
      </c>
      <c r="D27" s="653" t="s">
        <v>1553</v>
      </c>
      <c r="E27" s="666" t="s">
        <v>672</v>
      </c>
      <c r="F27" s="653" t="s">
        <v>1552</v>
      </c>
      <c r="H27" s="170">
        <v>1</v>
      </c>
      <c r="I27" s="657"/>
      <c r="J27" s="987">
        <v>2049.41</v>
      </c>
      <c r="K27" s="656">
        <f t="shared" si="0"/>
        <v>112717.54999999999</v>
      </c>
      <c r="L27" s="655"/>
    </row>
    <row r="28" spans="1:23" ht="24" customHeight="1" thickBot="1">
      <c r="A28" s="1217" t="s">
        <v>1612</v>
      </c>
      <c r="B28" s="1218"/>
      <c r="C28" s="1218"/>
      <c r="D28" s="1218"/>
      <c r="E28" s="1218"/>
      <c r="F28" s="1218"/>
      <c r="G28" s="1218"/>
      <c r="H28" s="1218"/>
      <c r="I28" s="1218"/>
      <c r="J28" s="1218"/>
      <c r="K28" s="1064"/>
      <c r="L28" s="670"/>
      <c r="N28" s="669" t="s">
        <v>1590</v>
      </c>
      <c r="O28" s="668"/>
      <c r="P28" s="668"/>
      <c r="Q28" s="668"/>
      <c r="R28" s="668"/>
      <c r="S28" s="668"/>
      <c r="T28" s="668"/>
      <c r="U28" s="668"/>
      <c r="V28" s="668"/>
      <c r="W28" s="668"/>
    </row>
    <row r="29" spans="1:23" ht="24" customHeight="1">
      <c r="A29" s="1415"/>
      <c r="B29" s="1418" t="s">
        <v>1571</v>
      </c>
      <c r="C29" s="664" t="s">
        <v>1611</v>
      </c>
      <c r="D29" s="663" t="s">
        <v>1572</v>
      </c>
      <c r="E29" s="662" t="s">
        <v>649</v>
      </c>
      <c r="F29" s="663" t="s">
        <v>1569</v>
      </c>
      <c r="H29" s="169">
        <v>1</v>
      </c>
      <c r="I29" s="662"/>
      <c r="J29" s="985">
        <v>721.35</v>
      </c>
      <c r="K29" s="661">
        <f t="shared" ref="K29:K46" si="1">J29*$K$2*((100-$K$1)/100)</f>
        <v>39674.25</v>
      </c>
      <c r="L29" s="660"/>
      <c r="N29" s="497" t="s">
        <v>1588</v>
      </c>
    </row>
    <row r="30" spans="1:23" ht="24" customHeight="1">
      <c r="A30" s="1416"/>
      <c r="B30" s="1419"/>
      <c r="C30" s="659" t="s">
        <v>1610</v>
      </c>
      <c r="D30" s="658" t="s">
        <v>1572</v>
      </c>
      <c r="E30" s="657" t="s">
        <v>649</v>
      </c>
      <c r="F30" s="658" t="s">
        <v>1567</v>
      </c>
      <c r="H30" s="170">
        <v>1</v>
      </c>
      <c r="I30" s="657"/>
      <c r="J30" s="986">
        <v>832.59</v>
      </c>
      <c r="K30" s="656">
        <f t="shared" si="1"/>
        <v>45792.450000000004</v>
      </c>
      <c r="L30" s="655"/>
      <c r="N30" s="497" t="s">
        <v>1586</v>
      </c>
    </row>
    <row r="31" spans="1:23" ht="24" customHeight="1">
      <c r="A31" s="1416"/>
      <c r="B31" s="1419"/>
      <c r="C31" s="659" t="s">
        <v>1609</v>
      </c>
      <c r="D31" s="658" t="s">
        <v>1572</v>
      </c>
      <c r="E31" s="657" t="s">
        <v>649</v>
      </c>
      <c r="F31" s="658" t="s">
        <v>1565</v>
      </c>
      <c r="H31" s="170">
        <v>1</v>
      </c>
      <c r="I31" s="657"/>
      <c r="J31" s="986">
        <v>942.73</v>
      </c>
      <c r="K31" s="656">
        <f t="shared" si="1"/>
        <v>51850.15</v>
      </c>
      <c r="L31" s="655"/>
      <c r="N31" s="497" t="s">
        <v>1584</v>
      </c>
    </row>
    <row r="32" spans="1:23" ht="24" customHeight="1">
      <c r="A32" s="1416"/>
      <c r="B32" s="1419"/>
      <c r="C32" s="659" t="s">
        <v>1608</v>
      </c>
      <c r="D32" s="658" t="s">
        <v>1572</v>
      </c>
      <c r="E32" s="657" t="s">
        <v>649</v>
      </c>
      <c r="F32" s="658" t="s">
        <v>1563</v>
      </c>
      <c r="H32" s="170">
        <v>1</v>
      </c>
      <c r="I32" s="657"/>
      <c r="J32" s="986">
        <v>1053.58</v>
      </c>
      <c r="K32" s="656">
        <f t="shared" si="1"/>
        <v>57946.899999999994</v>
      </c>
      <c r="L32" s="655"/>
      <c r="N32" s="635" t="s">
        <v>1582</v>
      </c>
    </row>
    <row r="33" spans="1:23" ht="24" customHeight="1">
      <c r="A33" s="1416"/>
      <c r="B33" s="1419"/>
      <c r="C33" s="659" t="s">
        <v>1607</v>
      </c>
      <c r="D33" s="658" t="s">
        <v>1572</v>
      </c>
      <c r="E33" s="657" t="s">
        <v>672</v>
      </c>
      <c r="F33" s="658" t="s">
        <v>1561</v>
      </c>
      <c r="H33" s="170">
        <v>1</v>
      </c>
      <c r="I33" s="657"/>
      <c r="J33" s="986">
        <v>1163.8800000000001</v>
      </c>
      <c r="K33" s="656">
        <f t="shared" si="1"/>
        <v>64013.400000000009</v>
      </c>
      <c r="L33" s="655"/>
      <c r="N33" s="634" t="s">
        <v>1580</v>
      </c>
    </row>
    <row r="34" spans="1:23" ht="24" customHeight="1">
      <c r="A34" s="1416"/>
      <c r="B34" s="1419"/>
      <c r="C34" s="659" t="s">
        <v>1606</v>
      </c>
      <c r="D34" s="658" t="s">
        <v>1572</v>
      </c>
      <c r="E34" s="657" t="s">
        <v>672</v>
      </c>
      <c r="F34" s="658" t="s">
        <v>1559</v>
      </c>
      <c r="H34" s="170">
        <v>1</v>
      </c>
      <c r="I34" s="657"/>
      <c r="J34" s="986">
        <v>1274.0899999999999</v>
      </c>
      <c r="K34" s="656">
        <f t="shared" si="1"/>
        <v>70074.95</v>
      </c>
      <c r="L34" s="655"/>
      <c r="N34" s="497" t="s">
        <v>1605</v>
      </c>
    </row>
    <row r="35" spans="1:23" ht="24" customHeight="1">
      <c r="A35" s="1416"/>
      <c r="B35" s="1419"/>
      <c r="C35" s="659" t="s">
        <v>1604</v>
      </c>
      <c r="D35" s="658" t="s">
        <v>1572</v>
      </c>
      <c r="E35" s="657" t="s">
        <v>672</v>
      </c>
      <c r="F35" s="658" t="s">
        <v>1557</v>
      </c>
      <c r="H35" s="170">
        <v>1</v>
      </c>
      <c r="I35" s="657"/>
      <c r="J35" s="986">
        <v>1440.23</v>
      </c>
      <c r="K35" s="656">
        <f t="shared" si="1"/>
        <v>79212.649999999994</v>
      </c>
      <c r="L35" s="655"/>
      <c r="N35" s="497" t="s">
        <v>1576</v>
      </c>
    </row>
    <row r="36" spans="1:23" ht="24" customHeight="1">
      <c r="A36" s="1416"/>
      <c r="B36" s="1419"/>
      <c r="C36" s="659" t="s">
        <v>1603</v>
      </c>
      <c r="D36" s="658" t="s">
        <v>1572</v>
      </c>
      <c r="E36" s="657" t="s">
        <v>672</v>
      </c>
      <c r="F36" s="658" t="s">
        <v>1555</v>
      </c>
      <c r="H36" s="170">
        <v>1</v>
      </c>
      <c r="I36" s="657"/>
      <c r="J36" s="986">
        <v>1551.67</v>
      </c>
      <c r="K36" s="656">
        <f t="shared" si="1"/>
        <v>85341.85</v>
      </c>
      <c r="L36" s="655"/>
      <c r="N36" s="497" t="s">
        <v>1602</v>
      </c>
    </row>
    <row r="37" spans="1:23" ht="24" customHeight="1" thickBot="1">
      <c r="A37" s="1416"/>
      <c r="B37" s="1420"/>
      <c r="C37" s="667" t="s">
        <v>1601</v>
      </c>
      <c r="D37" s="653" t="s">
        <v>1572</v>
      </c>
      <c r="E37" s="666" t="s">
        <v>672</v>
      </c>
      <c r="F37" s="653" t="s">
        <v>1552</v>
      </c>
      <c r="H37" s="172">
        <v>1</v>
      </c>
      <c r="I37" s="666"/>
      <c r="J37" s="987">
        <v>1663.36</v>
      </c>
      <c r="K37" s="656">
        <f t="shared" si="1"/>
        <v>91484.799999999988</v>
      </c>
      <c r="L37" s="665"/>
      <c r="N37" s="497"/>
    </row>
    <row r="38" spans="1:23" ht="24" customHeight="1">
      <c r="A38" s="1416"/>
      <c r="B38" s="1418" t="s">
        <v>1571</v>
      </c>
      <c r="C38" s="664" t="s">
        <v>1600</v>
      </c>
      <c r="D38" s="663" t="s">
        <v>1553</v>
      </c>
      <c r="E38" s="662" t="s">
        <v>649</v>
      </c>
      <c r="F38" s="663" t="s">
        <v>1569</v>
      </c>
      <c r="H38" s="169">
        <v>1</v>
      </c>
      <c r="I38" s="662"/>
      <c r="J38" s="985">
        <v>721.35</v>
      </c>
      <c r="K38" s="661">
        <f t="shared" si="1"/>
        <v>39674.25</v>
      </c>
      <c r="L38" s="660"/>
      <c r="N38" s="497"/>
    </row>
    <row r="39" spans="1:23" ht="24" customHeight="1">
      <c r="A39" s="1416"/>
      <c r="B39" s="1419"/>
      <c r="C39" s="659" t="s">
        <v>1599</v>
      </c>
      <c r="D39" s="658" t="s">
        <v>1553</v>
      </c>
      <c r="E39" s="657" t="s">
        <v>649</v>
      </c>
      <c r="F39" s="658" t="s">
        <v>1567</v>
      </c>
      <c r="H39" s="170">
        <v>1</v>
      </c>
      <c r="I39" s="657"/>
      <c r="J39" s="986">
        <v>832.59</v>
      </c>
      <c r="K39" s="656">
        <f t="shared" si="1"/>
        <v>45792.450000000004</v>
      </c>
      <c r="L39" s="655"/>
      <c r="N39" s="497"/>
    </row>
    <row r="40" spans="1:23" ht="24" customHeight="1">
      <c r="A40" s="1416"/>
      <c r="B40" s="1419"/>
      <c r="C40" s="659" t="s">
        <v>1598</v>
      </c>
      <c r="D40" s="658" t="s">
        <v>1553</v>
      </c>
      <c r="E40" s="657" t="s">
        <v>649</v>
      </c>
      <c r="F40" s="658" t="s">
        <v>1565</v>
      </c>
      <c r="H40" s="170">
        <v>1</v>
      </c>
      <c r="I40" s="657"/>
      <c r="J40" s="986">
        <v>942.73</v>
      </c>
      <c r="K40" s="656">
        <f t="shared" si="1"/>
        <v>51850.15</v>
      </c>
      <c r="L40" s="655"/>
    </row>
    <row r="41" spans="1:23" ht="24" customHeight="1">
      <c r="A41" s="1416"/>
      <c r="B41" s="1419"/>
      <c r="C41" s="659" t="s">
        <v>1597</v>
      </c>
      <c r="D41" s="658" t="s">
        <v>1553</v>
      </c>
      <c r="E41" s="657" t="s">
        <v>649</v>
      </c>
      <c r="F41" s="658" t="s">
        <v>1563</v>
      </c>
      <c r="H41" s="170">
        <v>1</v>
      </c>
      <c r="I41" s="657"/>
      <c r="J41" s="986">
        <v>1053.58</v>
      </c>
      <c r="K41" s="656">
        <f t="shared" si="1"/>
        <v>57946.899999999994</v>
      </c>
      <c r="L41" s="655"/>
    </row>
    <row r="42" spans="1:23" ht="24" customHeight="1">
      <c r="A42" s="1416"/>
      <c r="B42" s="1419"/>
      <c r="C42" s="659" t="s">
        <v>1596</v>
      </c>
      <c r="D42" s="658" t="s">
        <v>1553</v>
      </c>
      <c r="E42" s="657" t="s">
        <v>672</v>
      </c>
      <c r="F42" s="658" t="s">
        <v>1561</v>
      </c>
      <c r="H42" s="170">
        <v>1</v>
      </c>
      <c r="I42" s="657"/>
      <c r="J42" s="986">
        <v>1163.8800000000001</v>
      </c>
      <c r="K42" s="656">
        <f t="shared" si="1"/>
        <v>64013.400000000009</v>
      </c>
      <c r="L42" s="655"/>
    </row>
    <row r="43" spans="1:23" ht="24" customHeight="1">
      <c r="A43" s="1416"/>
      <c r="B43" s="1419"/>
      <c r="C43" s="659" t="s">
        <v>1595</v>
      </c>
      <c r="D43" s="658" t="s">
        <v>1553</v>
      </c>
      <c r="E43" s="657" t="s">
        <v>672</v>
      </c>
      <c r="F43" s="658" t="s">
        <v>1559</v>
      </c>
      <c r="H43" s="170">
        <v>1</v>
      </c>
      <c r="I43" s="657"/>
      <c r="J43" s="986">
        <v>1274.0899999999999</v>
      </c>
      <c r="K43" s="656">
        <f t="shared" si="1"/>
        <v>70074.95</v>
      </c>
      <c r="L43" s="655"/>
    </row>
    <row r="44" spans="1:23" ht="24" customHeight="1">
      <c r="A44" s="1416"/>
      <c r="B44" s="1419"/>
      <c r="C44" s="659" t="s">
        <v>1594</v>
      </c>
      <c r="D44" s="658" t="s">
        <v>1553</v>
      </c>
      <c r="E44" s="657" t="s">
        <v>672</v>
      </c>
      <c r="F44" s="658" t="s">
        <v>1557</v>
      </c>
      <c r="H44" s="170">
        <v>1</v>
      </c>
      <c r="I44" s="657"/>
      <c r="J44" s="986">
        <v>1440.23</v>
      </c>
      <c r="K44" s="656">
        <f t="shared" si="1"/>
        <v>79212.649999999994</v>
      </c>
      <c r="L44" s="655"/>
    </row>
    <row r="45" spans="1:23" ht="24" customHeight="1">
      <c r="A45" s="1416"/>
      <c r="B45" s="1419"/>
      <c r="C45" s="659" t="s">
        <v>1593</v>
      </c>
      <c r="D45" s="658" t="s">
        <v>1553</v>
      </c>
      <c r="E45" s="657" t="s">
        <v>672</v>
      </c>
      <c r="F45" s="658" t="s">
        <v>1555</v>
      </c>
      <c r="H45" s="170">
        <v>1</v>
      </c>
      <c r="I45" s="657"/>
      <c r="J45" s="986">
        <v>1551.67</v>
      </c>
      <c r="K45" s="656">
        <f t="shared" si="1"/>
        <v>85341.85</v>
      </c>
      <c r="L45" s="655"/>
    </row>
    <row r="46" spans="1:23" ht="24" customHeight="1" thickBot="1">
      <c r="A46" s="1417"/>
      <c r="B46" s="1420"/>
      <c r="C46" s="659" t="s">
        <v>1592</v>
      </c>
      <c r="D46" s="653" t="s">
        <v>1553</v>
      </c>
      <c r="E46" s="666" t="s">
        <v>672</v>
      </c>
      <c r="F46" s="653" t="s">
        <v>1552</v>
      </c>
      <c r="H46" s="170">
        <v>1</v>
      </c>
      <c r="I46" s="657"/>
      <c r="J46" s="987">
        <v>1663.36</v>
      </c>
      <c r="K46" s="656">
        <f t="shared" si="1"/>
        <v>91484.799999999988</v>
      </c>
      <c r="L46" s="665"/>
    </row>
    <row r="47" spans="1:23" ht="24" customHeight="1" thickBot="1">
      <c r="A47" s="1217" t="s">
        <v>1591</v>
      </c>
      <c r="B47" s="1218"/>
      <c r="C47" s="1218"/>
      <c r="D47" s="1218"/>
      <c r="E47" s="1218"/>
      <c r="F47" s="1218"/>
      <c r="G47" s="1218"/>
      <c r="H47" s="1218"/>
      <c r="I47" s="1218"/>
      <c r="J47" s="1218"/>
      <c r="K47" s="1064"/>
      <c r="L47" s="670"/>
      <c r="N47" s="669" t="s">
        <v>1590</v>
      </c>
      <c r="O47" s="668"/>
      <c r="P47" s="668"/>
      <c r="Q47" s="668"/>
      <c r="R47" s="668"/>
      <c r="S47" s="668"/>
      <c r="T47" s="668"/>
      <c r="U47" s="668"/>
      <c r="V47" s="668"/>
      <c r="W47" s="668"/>
    </row>
    <row r="48" spans="1:23" ht="24" customHeight="1">
      <c r="A48" s="1415"/>
      <c r="B48" s="1418" t="s">
        <v>1571</v>
      </c>
      <c r="C48" s="664" t="s">
        <v>1589</v>
      </c>
      <c r="D48" s="663" t="s">
        <v>1572</v>
      </c>
      <c r="E48" s="662" t="s">
        <v>649</v>
      </c>
      <c r="F48" s="663" t="s">
        <v>1569</v>
      </c>
      <c r="H48" s="169">
        <v>1</v>
      </c>
      <c r="I48" s="662"/>
      <c r="J48" s="985">
        <v>715.79</v>
      </c>
      <c r="K48" s="661">
        <f t="shared" ref="K48:K65" si="2">J48*$K$2*((100-$K$1)/100)</f>
        <v>39368.449999999997</v>
      </c>
      <c r="L48" s="660"/>
      <c r="N48" s="497" t="s">
        <v>1588</v>
      </c>
    </row>
    <row r="49" spans="1:14" ht="24" customHeight="1">
      <c r="A49" s="1416"/>
      <c r="B49" s="1419"/>
      <c r="C49" s="659" t="s">
        <v>1587</v>
      </c>
      <c r="D49" s="658" t="s">
        <v>1572</v>
      </c>
      <c r="E49" s="657" t="s">
        <v>649</v>
      </c>
      <c r="F49" s="658" t="s">
        <v>1567</v>
      </c>
      <c r="H49" s="170">
        <v>1</v>
      </c>
      <c r="I49" s="657"/>
      <c r="J49" s="986">
        <v>784.13</v>
      </c>
      <c r="K49" s="656">
        <f t="shared" si="2"/>
        <v>43127.15</v>
      </c>
      <c r="L49" s="655"/>
      <c r="N49" s="497" t="s">
        <v>1586</v>
      </c>
    </row>
    <row r="50" spans="1:14" ht="24" customHeight="1">
      <c r="A50" s="1416"/>
      <c r="B50" s="1419"/>
      <c r="C50" s="659" t="s">
        <v>1585</v>
      </c>
      <c r="D50" s="658" t="s">
        <v>1572</v>
      </c>
      <c r="E50" s="657" t="s">
        <v>649</v>
      </c>
      <c r="F50" s="658" t="s">
        <v>1565</v>
      </c>
      <c r="H50" s="170">
        <v>1</v>
      </c>
      <c r="I50" s="657"/>
      <c r="J50" s="986">
        <v>851.32</v>
      </c>
      <c r="K50" s="656">
        <f t="shared" si="2"/>
        <v>46822.600000000006</v>
      </c>
      <c r="L50" s="655"/>
      <c r="N50" s="497" t="s">
        <v>1584</v>
      </c>
    </row>
    <row r="51" spans="1:14" ht="24" customHeight="1">
      <c r="A51" s="1416"/>
      <c r="B51" s="1419"/>
      <c r="C51" s="659" t="s">
        <v>1583</v>
      </c>
      <c r="D51" s="658" t="s">
        <v>1572</v>
      </c>
      <c r="E51" s="657" t="s">
        <v>649</v>
      </c>
      <c r="F51" s="658" t="s">
        <v>1563</v>
      </c>
      <c r="H51" s="170">
        <v>1</v>
      </c>
      <c r="I51" s="657"/>
      <c r="J51" s="986">
        <v>919.24</v>
      </c>
      <c r="K51" s="656">
        <f t="shared" si="2"/>
        <v>50558.2</v>
      </c>
      <c r="L51" s="655"/>
      <c r="N51" s="635" t="s">
        <v>1582</v>
      </c>
    </row>
    <row r="52" spans="1:14" ht="24" customHeight="1">
      <c r="A52" s="1416"/>
      <c r="B52" s="1419"/>
      <c r="C52" s="659" t="s">
        <v>1581</v>
      </c>
      <c r="D52" s="658" t="s">
        <v>1572</v>
      </c>
      <c r="E52" s="657" t="s">
        <v>672</v>
      </c>
      <c r="F52" s="658" t="s">
        <v>1561</v>
      </c>
      <c r="H52" s="170">
        <v>1</v>
      </c>
      <c r="I52" s="657"/>
      <c r="J52" s="986">
        <v>986.59</v>
      </c>
      <c r="K52" s="656">
        <f t="shared" si="2"/>
        <v>54262.450000000004</v>
      </c>
      <c r="L52" s="655"/>
      <c r="N52" s="634" t="s">
        <v>1580</v>
      </c>
    </row>
    <row r="53" spans="1:14" ht="24" customHeight="1">
      <c r="A53" s="1416"/>
      <c r="B53" s="1419"/>
      <c r="C53" s="659" t="s">
        <v>1579</v>
      </c>
      <c r="D53" s="658" t="s">
        <v>1572</v>
      </c>
      <c r="E53" s="657" t="s">
        <v>672</v>
      </c>
      <c r="F53" s="658" t="s">
        <v>1559</v>
      </c>
      <c r="H53" s="170">
        <v>1</v>
      </c>
      <c r="I53" s="657"/>
      <c r="J53" s="986">
        <v>1038.6500000000001</v>
      </c>
      <c r="K53" s="656">
        <f t="shared" si="2"/>
        <v>57125.750000000007</v>
      </c>
      <c r="L53" s="655"/>
      <c r="N53" s="497" t="s">
        <v>1578</v>
      </c>
    </row>
    <row r="54" spans="1:14" ht="24" customHeight="1">
      <c r="A54" s="1416"/>
      <c r="B54" s="1419"/>
      <c r="C54" s="659" t="s">
        <v>1577</v>
      </c>
      <c r="D54" s="658" t="s">
        <v>1572</v>
      </c>
      <c r="E54" s="657" t="s">
        <v>672</v>
      </c>
      <c r="F54" s="658" t="s">
        <v>1557</v>
      </c>
      <c r="H54" s="170">
        <v>1</v>
      </c>
      <c r="I54" s="657"/>
      <c r="J54" s="986">
        <v>1161.9100000000001</v>
      </c>
      <c r="K54" s="656">
        <f t="shared" si="2"/>
        <v>63905.05</v>
      </c>
      <c r="L54" s="655"/>
      <c r="N54" s="497" t="s">
        <v>1576</v>
      </c>
    </row>
    <row r="55" spans="1:14" ht="24" customHeight="1">
      <c r="A55" s="1416"/>
      <c r="B55" s="1419"/>
      <c r="C55" s="659" t="s">
        <v>1575</v>
      </c>
      <c r="D55" s="658" t="s">
        <v>1572</v>
      </c>
      <c r="E55" s="657" t="s">
        <v>672</v>
      </c>
      <c r="F55" s="658" t="s">
        <v>1555</v>
      </c>
      <c r="H55" s="170">
        <v>1</v>
      </c>
      <c r="I55" s="657"/>
      <c r="J55" s="986">
        <v>1247.82</v>
      </c>
      <c r="K55" s="656">
        <f t="shared" si="2"/>
        <v>68630.099999999991</v>
      </c>
      <c r="L55" s="655"/>
      <c r="N55" s="634" t="s">
        <v>1574</v>
      </c>
    </row>
    <row r="56" spans="1:14" ht="24" customHeight="1" thickBot="1">
      <c r="A56" s="1416"/>
      <c r="B56" s="1420"/>
      <c r="C56" s="667" t="s">
        <v>1573</v>
      </c>
      <c r="D56" s="653" t="s">
        <v>1572</v>
      </c>
      <c r="E56" s="666" t="s">
        <v>672</v>
      </c>
      <c r="F56" s="653" t="s">
        <v>1552</v>
      </c>
      <c r="H56" s="172">
        <v>1</v>
      </c>
      <c r="I56" s="666"/>
      <c r="J56" s="987">
        <v>1316.62</v>
      </c>
      <c r="K56" s="656">
        <f t="shared" si="2"/>
        <v>72414.099999999991</v>
      </c>
      <c r="L56" s="665"/>
      <c r="N56" s="497"/>
    </row>
    <row r="57" spans="1:14" ht="24" customHeight="1">
      <c r="A57" s="1416"/>
      <c r="B57" s="1418" t="s">
        <v>1571</v>
      </c>
      <c r="C57" s="664" t="s">
        <v>1570</v>
      </c>
      <c r="D57" s="663" t="s">
        <v>1553</v>
      </c>
      <c r="E57" s="662" t="s">
        <v>649</v>
      </c>
      <c r="F57" s="663" t="s">
        <v>1569</v>
      </c>
      <c r="H57" s="169">
        <v>1</v>
      </c>
      <c r="I57" s="662"/>
      <c r="J57" s="985">
        <v>715.79</v>
      </c>
      <c r="K57" s="661">
        <f t="shared" si="2"/>
        <v>39368.449999999997</v>
      </c>
      <c r="L57" s="660"/>
      <c r="N57" s="497"/>
    </row>
    <row r="58" spans="1:14" ht="24" customHeight="1">
      <c r="A58" s="1416"/>
      <c r="B58" s="1419"/>
      <c r="C58" s="659" t="s">
        <v>1568</v>
      </c>
      <c r="D58" s="658" t="s">
        <v>1553</v>
      </c>
      <c r="E58" s="657" t="s">
        <v>649</v>
      </c>
      <c r="F58" s="658" t="s">
        <v>1567</v>
      </c>
      <c r="H58" s="170">
        <v>1</v>
      </c>
      <c r="I58" s="657"/>
      <c r="J58" s="986">
        <v>784.13</v>
      </c>
      <c r="K58" s="656">
        <f t="shared" si="2"/>
        <v>43127.15</v>
      </c>
      <c r="L58" s="655"/>
      <c r="N58" s="497"/>
    </row>
    <row r="59" spans="1:14" ht="24" customHeight="1">
      <c r="A59" s="1416"/>
      <c r="B59" s="1419"/>
      <c r="C59" s="659" t="s">
        <v>1566</v>
      </c>
      <c r="D59" s="658" t="s">
        <v>1553</v>
      </c>
      <c r="E59" s="657" t="s">
        <v>649</v>
      </c>
      <c r="F59" s="658" t="s">
        <v>1565</v>
      </c>
      <c r="H59" s="170">
        <v>1</v>
      </c>
      <c r="I59" s="657"/>
      <c r="J59" s="986">
        <v>851.32</v>
      </c>
      <c r="K59" s="656">
        <f t="shared" si="2"/>
        <v>46822.600000000006</v>
      </c>
      <c r="L59" s="655"/>
      <c r="N59" s="497"/>
    </row>
    <row r="60" spans="1:14" ht="24" customHeight="1">
      <c r="A60" s="1416"/>
      <c r="B60" s="1419"/>
      <c r="C60" s="659" t="s">
        <v>1564</v>
      </c>
      <c r="D60" s="658" t="s">
        <v>1553</v>
      </c>
      <c r="E60" s="657" t="s">
        <v>649</v>
      </c>
      <c r="F60" s="658" t="s">
        <v>1563</v>
      </c>
      <c r="H60" s="170">
        <v>1</v>
      </c>
      <c r="I60" s="657"/>
      <c r="J60" s="986">
        <v>919.24</v>
      </c>
      <c r="K60" s="656">
        <f t="shared" si="2"/>
        <v>50558.2</v>
      </c>
      <c r="L60" s="655"/>
      <c r="N60" s="635"/>
    </row>
    <row r="61" spans="1:14" ht="24" customHeight="1">
      <c r="A61" s="1416"/>
      <c r="B61" s="1419"/>
      <c r="C61" s="659" t="s">
        <v>1562</v>
      </c>
      <c r="D61" s="658" t="s">
        <v>1553</v>
      </c>
      <c r="E61" s="657" t="s">
        <v>672</v>
      </c>
      <c r="F61" s="658" t="s">
        <v>1561</v>
      </c>
      <c r="H61" s="170">
        <v>1</v>
      </c>
      <c r="I61" s="657"/>
      <c r="J61" s="986">
        <v>986.59</v>
      </c>
      <c r="K61" s="656">
        <f t="shared" si="2"/>
        <v>54262.450000000004</v>
      </c>
      <c r="L61" s="655"/>
      <c r="N61" s="497"/>
    </row>
    <row r="62" spans="1:14" ht="24" customHeight="1">
      <c r="A62" s="1416"/>
      <c r="B62" s="1419"/>
      <c r="C62" s="659" t="s">
        <v>1560</v>
      </c>
      <c r="D62" s="658" t="s">
        <v>1553</v>
      </c>
      <c r="E62" s="657" t="s">
        <v>672</v>
      </c>
      <c r="F62" s="658" t="s">
        <v>1559</v>
      </c>
      <c r="H62" s="170">
        <v>1</v>
      </c>
      <c r="I62" s="657"/>
      <c r="J62" s="986">
        <v>1038.6500000000001</v>
      </c>
      <c r="K62" s="656">
        <f t="shared" si="2"/>
        <v>57125.750000000007</v>
      </c>
      <c r="L62" s="655"/>
      <c r="N62" s="497"/>
    </row>
    <row r="63" spans="1:14" ht="24" customHeight="1">
      <c r="A63" s="1416"/>
      <c r="B63" s="1419"/>
      <c r="C63" s="659" t="s">
        <v>1558</v>
      </c>
      <c r="D63" s="658" t="s">
        <v>1553</v>
      </c>
      <c r="E63" s="657" t="s">
        <v>672</v>
      </c>
      <c r="F63" s="658" t="s">
        <v>1557</v>
      </c>
      <c r="H63" s="170">
        <v>1</v>
      </c>
      <c r="I63" s="657"/>
      <c r="J63" s="986">
        <v>1161.9100000000001</v>
      </c>
      <c r="K63" s="656">
        <f t="shared" si="2"/>
        <v>63905.05</v>
      </c>
      <c r="L63" s="655"/>
      <c r="N63" s="497"/>
    </row>
    <row r="64" spans="1:14" ht="24" customHeight="1">
      <c r="A64" s="1416"/>
      <c r="B64" s="1419"/>
      <c r="C64" s="659" t="s">
        <v>1556</v>
      </c>
      <c r="D64" s="658" t="s">
        <v>1553</v>
      </c>
      <c r="E64" s="657" t="s">
        <v>672</v>
      </c>
      <c r="F64" s="658" t="s">
        <v>1555</v>
      </c>
      <c r="H64" s="170">
        <v>1</v>
      </c>
      <c r="I64" s="657"/>
      <c r="J64" s="986">
        <v>1247.82</v>
      </c>
      <c r="K64" s="656">
        <f t="shared" si="2"/>
        <v>68630.099999999991</v>
      </c>
      <c r="L64" s="655"/>
      <c r="N64" s="497"/>
    </row>
    <row r="65" spans="1:14" ht="24" customHeight="1" thickBot="1">
      <c r="A65" s="1417"/>
      <c r="B65" s="1420"/>
      <c r="C65" s="654" t="s">
        <v>1554</v>
      </c>
      <c r="D65" s="653" t="s">
        <v>1553</v>
      </c>
      <c r="E65" s="651" t="s">
        <v>672</v>
      </c>
      <c r="F65" s="653" t="s">
        <v>1552</v>
      </c>
      <c r="G65" s="652"/>
      <c r="H65" s="171">
        <v>1</v>
      </c>
      <c r="I65" s="651"/>
      <c r="J65" s="988">
        <v>1316.62</v>
      </c>
      <c r="K65" s="650">
        <f t="shared" si="2"/>
        <v>72414.099999999991</v>
      </c>
      <c r="L65" s="649"/>
      <c r="N65" s="497"/>
    </row>
    <row r="66" spans="1:14" s="499" customFormat="1" ht="37.5" customHeight="1">
      <c r="A66" s="628" t="s">
        <v>1551</v>
      </c>
      <c r="B66" s="647"/>
      <c r="C66" s="648"/>
      <c r="D66" s="647"/>
      <c r="E66" s="646"/>
      <c r="F66" s="646"/>
      <c r="G66" s="645"/>
      <c r="H66" s="644"/>
      <c r="I66" s="643"/>
      <c r="J66" s="642"/>
      <c r="K66" s="641"/>
      <c r="L66" s="640"/>
      <c r="N66" s="497"/>
    </row>
    <row r="67" spans="1:14" ht="24" customHeight="1">
      <c r="A67" s="639" t="s">
        <v>1550</v>
      </c>
      <c r="N67" s="497"/>
    </row>
    <row r="68" spans="1:14" ht="13.5" customHeight="1">
      <c r="A68" s="637"/>
      <c r="B68" s="635" t="s">
        <v>1549</v>
      </c>
      <c r="N68" s="497"/>
    </row>
    <row r="69" spans="1:14" ht="13.5" customHeight="1">
      <c r="A69" s="638" t="s">
        <v>1548</v>
      </c>
      <c r="B69" s="634" t="s">
        <v>1547</v>
      </c>
      <c r="N69" s="497"/>
    </row>
    <row r="70" spans="1:14" ht="13.5" customHeight="1">
      <c r="A70" s="638"/>
      <c r="B70" s="497" t="s">
        <v>1546</v>
      </c>
    </row>
    <row r="71" spans="1:14" ht="13.5" customHeight="1">
      <c r="A71" s="638" t="s">
        <v>1545</v>
      </c>
      <c r="B71" s="497" t="s">
        <v>1544</v>
      </c>
    </row>
    <row r="72" spans="1:14" ht="13.5" customHeight="1">
      <c r="A72" s="638"/>
      <c r="B72" s="497" t="s">
        <v>1543</v>
      </c>
    </row>
    <row r="73" spans="1:14" ht="13.5" customHeight="1">
      <c r="A73" s="638"/>
      <c r="B73" s="497" t="s">
        <v>1542</v>
      </c>
    </row>
    <row r="74" spans="1:14" ht="13.5" customHeight="1">
      <c r="A74" s="638" t="s">
        <v>1541</v>
      </c>
      <c r="B74" s="497" t="s">
        <v>1540</v>
      </c>
    </row>
    <row r="75" spans="1:14" s="633" customFormat="1" ht="13.5" customHeight="1">
      <c r="A75" s="638">
        <v>3</v>
      </c>
      <c r="B75" s="497" t="s">
        <v>1539</v>
      </c>
      <c r="D75" s="48"/>
      <c r="E75" s="632"/>
      <c r="F75" s="632"/>
      <c r="G75" s="631"/>
      <c r="H75" s="178"/>
      <c r="I75" s="630"/>
      <c r="J75" s="629"/>
      <c r="K75" s="628"/>
      <c r="L75" s="627"/>
    </row>
    <row r="76" spans="1:14" s="633" customFormat="1" ht="13.5" customHeight="1">
      <c r="A76" s="638">
        <v>15</v>
      </c>
      <c r="B76" s="497" t="s">
        <v>1538</v>
      </c>
      <c r="D76" s="48"/>
      <c r="E76" s="632"/>
      <c r="F76" s="632"/>
      <c r="G76" s="631"/>
      <c r="H76" s="178"/>
      <c r="I76" s="630"/>
      <c r="J76" s="629"/>
      <c r="K76" s="628"/>
      <c r="L76" s="627"/>
    </row>
    <row r="77" spans="1:14" s="633" customFormat="1" ht="13.5" customHeight="1">
      <c r="A77" s="638"/>
      <c r="B77" s="497" t="s">
        <v>1537</v>
      </c>
      <c r="D77" s="48"/>
      <c r="E77" s="632"/>
      <c r="F77" s="632"/>
      <c r="G77" s="631"/>
      <c r="H77" s="178"/>
      <c r="I77" s="630"/>
      <c r="J77" s="629"/>
      <c r="K77" s="628"/>
      <c r="L77" s="627"/>
    </row>
    <row r="78" spans="1:14" s="633" customFormat="1" ht="13.5" customHeight="1">
      <c r="A78" s="638"/>
      <c r="B78" s="497" t="s">
        <v>1536</v>
      </c>
      <c r="D78" s="48"/>
      <c r="E78" s="632"/>
      <c r="F78" s="632"/>
      <c r="G78" s="631"/>
      <c r="H78" s="178"/>
      <c r="I78" s="630"/>
      <c r="J78" s="629"/>
      <c r="K78" s="628"/>
      <c r="L78" s="627"/>
    </row>
    <row r="79" spans="1:14" s="633" customFormat="1" ht="13.5" customHeight="1">
      <c r="A79" s="638" t="s">
        <v>1535</v>
      </c>
      <c r="B79" s="497" t="s">
        <v>1534</v>
      </c>
      <c r="D79" s="48"/>
      <c r="E79" s="632"/>
      <c r="F79" s="632"/>
      <c r="G79" s="631"/>
      <c r="H79" s="178"/>
      <c r="I79" s="630"/>
      <c r="J79" s="629"/>
      <c r="K79" s="628"/>
      <c r="L79" s="627"/>
    </row>
    <row r="80" spans="1:14" s="633" customFormat="1" ht="13.5" customHeight="1">
      <c r="A80" s="638" t="s">
        <v>1533</v>
      </c>
      <c r="B80" s="497" t="s">
        <v>1532</v>
      </c>
      <c r="D80" s="48"/>
      <c r="E80" s="632"/>
      <c r="F80" s="632"/>
      <c r="G80" s="631"/>
      <c r="H80" s="178"/>
      <c r="I80" s="630"/>
      <c r="J80" s="629"/>
      <c r="K80" s="628"/>
      <c r="L80" s="627"/>
    </row>
    <row r="81" spans="1:12" s="633" customFormat="1" ht="13.5" customHeight="1">
      <c r="A81" s="638" t="s">
        <v>1531</v>
      </c>
      <c r="B81" s="634" t="s">
        <v>1530</v>
      </c>
      <c r="D81" s="48"/>
      <c r="E81" s="632"/>
      <c r="F81" s="632"/>
      <c r="G81" s="631"/>
      <c r="H81" s="178"/>
      <c r="I81" s="630"/>
      <c r="J81" s="629"/>
      <c r="K81" s="628"/>
      <c r="L81" s="627"/>
    </row>
    <row r="82" spans="1:12" s="633" customFormat="1" ht="13.5" customHeight="1">
      <c r="A82" s="638" t="s">
        <v>1529</v>
      </c>
      <c r="B82" s="634" t="s">
        <v>1528</v>
      </c>
      <c r="D82" s="48"/>
      <c r="E82" s="632"/>
      <c r="F82" s="632"/>
      <c r="G82" s="631"/>
      <c r="H82" s="178"/>
      <c r="I82" s="630"/>
      <c r="J82" s="629"/>
      <c r="K82" s="628"/>
      <c r="L82" s="627"/>
    </row>
    <row r="83" spans="1:12" s="633" customFormat="1" ht="13.5" customHeight="1">
      <c r="A83" s="637"/>
      <c r="B83" s="634" t="s">
        <v>1527</v>
      </c>
      <c r="D83" s="48"/>
      <c r="E83" s="632"/>
      <c r="F83" s="632"/>
      <c r="G83" s="631"/>
      <c r="H83" s="178"/>
      <c r="I83" s="630"/>
      <c r="J83" s="629"/>
      <c r="K83" s="628"/>
      <c r="L83" s="627"/>
    </row>
    <row r="84" spans="1:12" s="633" customFormat="1" ht="13.5" customHeight="1">
      <c r="A84" s="637"/>
      <c r="B84" s="634"/>
      <c r="D84" s="48"/>
      <c r="E84" s="632"/>
      <c r="F84" s="632"/>
      <c r="G84" s="631"/>
      <c r="H84" s="178"/>
      <c r="I84" s="630"/>
      <c r="J84" s="629"/>
      <c r="K84" s="628"/>
      <c r="L84" s="627"/>
    </row>
    <row r="85" spans="1:12" s="633" customFormat="1" ht="13.5" customHeight="1">
      <c r="B85" s="636" t="s">
        <v>1526</v>
      </c>
      <c r="D85" s="48"/>
      <c r="E85" s="632"/>
      <c r="F85" s="632"/>
      <c r="G85" s="631"/>
      <c r="H85" s="178"/>
      <c r="I85" s="630"/>
      <c r="J85" s="629"/>
      <c r="K85" s="628"/>
      <c r="L85" s="627"/>
    </row>
    <row r="86" spans="1:12" s="633" customFormat="1" ht="13.5" customHeight="1">
      <c r="B86" s="635" t="s">
        <v>1525</v>
      </c>
      <c r="D86" s="48"/>
      <c r="E86" s="632"/>
      <c r="F86" s="632"/>
      <c r="G86" s="631"/>
      <c r="H86" s="178"/>
      <c r="I86" s="630"/>
      <c r="J86" s="629"/>
      <c r="K86" s="628"/>
      <c r="L86" s="627"/>
    </row>
    <row r="87" spans="1:12" s="633" customFormat="1" ht="13.5" customHeight="1">
      <c r="B87" s="637"/>
      <c r="D87" s="48"/>
      <c r="E87" s="632"/>
      <c r="F87" s="632"/>
      <c r="G87" s="631"/>
      <c r="H87" s="178"/>
      <c r="I87" s="630"/>
      <c r="J87" s="629"/>
      <c r="K87" s="628"/>
      <c r="L87" s="627"/>
    </row>
    <row r="88" spans="1:12" s="633" customFormat="1" ht="13.5" customHeight="1">
      <c r="B88" s="636" t="s">
        <v>1524</v>
      </c>
      <c r="D88" s="48"/>
      <c r="E88" s="632"/>
      <c r="F88" s="632"/>
      <c r="G88" s="631"/>
      <c r="H88" s="178"/>
      <c r="I88" s="630"/>
      <c r="J88" s="629"/>
      <c r="K88" s="628"/>
      <c r="L88" s="627"/>
    </row>
    <row r="89" spans="1:12" s="633" customFormat="1" ht="13.5" customHeight="1">
      <c r="B89" s="635" t="s">
        <v>1523</v>
      </c>
      <c r="D89" s="48"/>
      <c r="E89" s="632"/>
      <c r="F89" s="632"/>
      <c r="G89" s="631"/>
      <c r="H89" s="178"/>
      <c r="I89" s="630"/>
      <c r="J89" s="629"/>
      <c r="K89" s="628"/>
      <c r="L89" s="627"/>
    </row>
    <row r="90" spans="1:12" s="633" customFormat="1" ht="17.25" customHeight="1">
      <c r="B90" s="634" t="s">
        <v>1522</v>
      </c>
      <c r="D90" s="48"/>
      <c r="E90" s="632"/>
      <c r="F90" s="632"/>
      <c r="G90" s="631"/>
      <c r="H90" s="178"/>
      <c r="I90" s="630"/>
      <c r="J90" s="629"/>
      <c r="K90" s="628"/>
      <c r="L90" s="627"/>
    </row>
    <row r="91" spans="1:12" ht="24" customHeight="1">
      <c r="B91" s="626"/>
    </row>
    <row r="92" spans="1:12" ht="24" customHeight="1">
      <c r="B92" s="626"/>
    </row>
    <row r="93" spans="1:12" ht="24" customHeight="1">
      <c r="B93" s="626"/>
    </row>
    <row r="94" spans="1:12" ht="24" customHeight="1">
      <c r="B94" s="626"/>
    </row>
    <row r="95" spans="1:12" ht="24" customHeight="1">
      <c r="B95" s="626"/>
    </row>
    <row r="96" spans="1:12" ht="24" customHeight="1">
      <c r="B96" s="626"/>
    </row>
    <row r="97" spans="2:2" ht="24" customHeight="1">
      <c r="B97" s="626"/>
    </row>
    <row r="98" spans="2:2" ht="24" customHeight="1">
      <c r="B98" s="626"/>
    </row>
    <row r="99" spans="2:2" ht="24" customHeight="1"/>
    <row r="100" spans="2:2" ht="24" customHeight="1"/>
    <row r="101" spans="2:2" ht="24" customHeight="1"/>
    <row r="102" spans="2:2" ht="24" customHeight="1"/>
    <row r="103" spans="2:2" ht="24" customHeight="1"/>
    <row r="104" spans="2:2" ht="24" customHeight="1"/>
    <row r="105" spans="2:2" ht="24" customHeight="1"/>
    <row r="106" spans="2:2" ht="24" customHeight="1"/>
    <row r="107" spans="2:2" ht="24" customHeight="1"/>
    <row r="108" spans="2:2" ht="24" customHeight="1"/>
    <row r="109" spans="2:2" ht="24" customHeight="1"/>
    <row r="110" spans="2:2" ht="24" customHeight="1"/>
    <row r="111" spans="2:2" ht="24" customHeight="1"/>
    <row r="112" spans="2: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</sheetData>
  <mergeCells count="34">
    <mergeCell ref="A9:K9"/>
    <mergeCell ref="K5:L5"/>
    <mergeCell ref="A1:A5"/>
    <mergeCell ref="A8:K8"/>
    <mergeCell ref="E6:E7"/>
    <mergeCell ref="F6:F7"/>
    <mergeCell ref="H6:I6"/>
    <mergeCell ref="J6:J7"/>
    <mergeCell ref="K6:K7"/>
    <mergeCell ref="B6:B7"/>
    <mergeCell ref="C6:C7"/>
    <mergeCell ref="E1:J1"/>
    <mergeCell ref="E2:J2"/>
    <mergeCell ref="A6:A7"/>
    <mergeCell ref="D6:D7"/>
    <mergeCell ref="B1:D5"/>
    <mergeCell ref="A48:A65"/>
    <mergeCell ref="B57:B65"/>
    <mergeCell ref="B10:B18"/>
    <mergeCell ref="B19:B27"/>
    <mergeCell ref="B29:B37"/>
    <mergeCell ref="B38:B46"/>
    <mergeCell ref="A10:A27"/>
    <mergeCell ref="A28:K28"/>
    <mergeCell ref="A47:K47"/>
    <mergeCell ref="A29:A46"/>
    <mergeCell ref="B48:B56"/>
    <mergeCell ref="K1:L1"/>
    <mergeCell ref="K3:L3"/>
    <mergeCell ref="K4:L4"/>
    <mergeCell ref="L6:L7"/>
    <mergeCell ref="E3:J3"/>
    <mergeCell ref="E4:J4"/>
    <mergeCell ref="E5:J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352"/>
  <sheetViews>
    <sheetView zoomScale="80" zoomScaleNormal="80" workbookViewId="0">
      <pane ySplit="7" topLeftCell="A26" activePane="bottomLeft" state="frozen"/>
      <selection pane="bottomLeft" activeCell="E74" sqref="E74"/>
    </sheetView>
  </sheetViews>
  <sheetFormatPr defaultColWidth="9.140625" defaultRowHeight="18.75"/>
  <cols>
    <col min="1" max="1" width="52" style="1012" customWidth="1"/>
    <col min="2" max="2" width="23.5703125" style="48" customWidth="1"/>
    <col min="3" max="3" width="21.42578125" style="1040" customWidth="1"/>
    <col min="4" max="4" width="15.42578125" style="48" customWidth="1"/>
    <col min="5" max="5" width="12.28515625" style="1041" customWidth="1"/>
    <col min="6" max="6" width="9.28515625" style="1041" customWidth="1"/>
    <col min="7" max="7" width="14.42578125" style="1018" hidden="1" customWidth="1"/>
    <col min="8" max="8" width="6.42578125" style="178" customWidth="1"/>
    <col min="9" max="9" width="7.42578125" style="1013" customWidth="1"/>
    <col min="10" max="10" width="14.140625" style="1042" customWidth="1"/>
    <col min="11" max="11" width="14.7109375" style="628" customWidth="1"/>
    <col min="12" max="12" width="15.28515625" style="1039" customWidth="1"/>
    <col min="13" max="13" width="3.42578125" style="1012" customWidth="1"/>
    <col min="14" max="16384" width="9.140625" style="1012"/>
  </cols>
  <sheetData>
    <row r="1" spans="1:23" ht="21.95" customHeight="1">
      <c r="A1" s="1435"/>
      <c r="B1" s="1203" t="s">
        <v>2094</v>
      </c>
      <c r="C1" s="1204"/>
      <c r="D1" s="1205"/>
      <c r="E1" s="1438" t="s">
        <v>178</v>
      </c>
      <c r="F1" s="1439"/>
      <c r="G1" s="1439"/>
      <c r="H1" s="1439"/>
      <c r="I1" s="1439"/>
      <c r="J1" s="1440"/>
      <c r="K1" s="1441">
        <f>'Запорная арматура'!K1:L1</f>
        <v>0</v>
      </c>
      <c r="L1" s="1442"/>
    </row>
    <row r="2" spans="1:23" ht="21.95" customHeight="1">
      <c r="A2" s="1436"/>
      <c r="B2" s="1206"/>
      <c r="C2" s="1351"/>
      <c r="D2" s="1208"/>
      <c r="E2" s="1443" t="s">
        <v>281</v>
      </c>
      <c r="F2" s="1444"/>
      <c r="G2" s="1444"/>
      <c r="H2" s="1444"/>
      <c r="I2" s="1444"/>
      <c r="J2" s="1445"/>
      <c r="K2" s="87">
        <f>'Запорная арматура'!K2</f>
        <v>55</v>
      </c>
      <c r="L2" s="88">
        <f>'Запорная арматура'!L2</f>
        <v>60</v>
      </c>
    </row>
    <row r="3" spans="1:23" ht="21.95" customHeight="1">
      <c r="A3" s="1436"/>
      <c r="B3" s="1206"/>
      <c r="C3" s="1351"/>
      <c r="D3" s="1208"/>
      <c r="E3" s="1443" t="s">
        <v>52</v>
      </c>
      <c r="F3" s="1444"/>
      <c r="G3" s="1444"/>
      <c r="H3" s="1444"/>
      <c r="I3" s="1444"/>
      <c r="J3" s="1445"/>
      <c r="K3" s="1403">
        <f>'Запорная арматура'!K3:L3</f>
        <v>0</v>
      </c>
      <c r="L3" s="1446"/>
    </row>
    <row r="4" spans="1:23" ht="21.95" customHeight="1">
      <c r="A4" s="1436"/>
      <c r="B4" s="1206"/>
      <c r="C4" s="1351"/>
      <c r="D4" s="1208"/>
      <c r="E4" s="1447" t="s">
        <v>174</v>
      </c>
      <c r="F4" s="1448"/>
      <c r="G4" s="1448"/>
      <c r="H4" s="1448"/>
      <c r="I4" s="1448"/>
      <c r="J4" s="1449"/>
      <c r="K4" s="1450">
        <f>'Запорная арматура'!K4:L4</f>
        <v>0</v>
      </c>
      <c r="L4" s="1451"/>
    </row>
    <row r="5" spans="1:23" ht="21.95" customHeight="1" thickBot="1">
      <c r="A5" s="1437"/>
      <c r="B5" s="1209"/>
      <c r="C5" s="1210"/>
      <c r="D5" s="1211"/>
      <c r="E5" s="1452" t="s">
        <v>175</v>
      </c>
      <c r="F5" s="1453"/>
      <c r="G5" s="1453"/>
      <c r="H5" s="1453"/>
      <c r="I5" s="1453"/>
      <c r="J5" s="1454"/>
      <c r="K5" s="1455">
        <f>'Запорная арматура'!K5:L5</f>
        <v>0</v>
      </c>
      <c r="L5" s="1456"/>
    </row>
    <row r="6" spans="1:23" ht="23.1" customHeight="1" thickBot="1">
      <c r="A6" s="1215" t="s">
        <v>0</v>
      </c>
      <c r="B6" s="1215" t="s">
        <v>60</v>
      </c>
      <c r="C6" s="1215" t="s">
        <v>61</v>
      </c>
      <c r="D6" s="1215" t="s">
        <v>1638</v>
      </c>
      <c r="E6" s="1215" t="s">
        <v>1637</v>
      </c>
      <c r="F6" s="1183" t="s">
        <v>1636</v>
      </c>
      <c r="G6" s="1013"/>
      <c r="H6" s="1185" t="s">
        <v>632</v>
      </c>
      <c r="I6" s="1186"/>
      <c r="J6" s="1181" t="s">
        <v>1283</v>
      </c>
      <c r="K6" s="1346" t="s">
        <v>171</v>
      </c>
      <c r="L6" s="1179" t="s">
        <v>51</v>
      </c>
    </row>
    <row r="7" spans="1:23" ht="23.1" customHeight="1" thickBot="1">
      <c r="A7" s="1216"/>
      <c r="B7" s="1216"/>
      <c r="C7" s="1216"/>
      <c r="D7" s="1216"/>
      <c r="E7" s="1216"/>
      <c r="F7" s="1184"/>
      <c r="G7" s="149"/>
      <c r="H7" s="917" t="s">
        <v>633</v>
      </c>
      <c r="I7" s="196" t="s">
        <v>634</v>
      </c>
      <c r="J7" s="1182"/>
      <c r="K7" s="1347"/>
      <c r="L7" s="1180"/>
    </row>
    <row r="8" spans="1:23" ht="27.75" customHeight="1" thickBot="1">
      <c r="A8" s="1079" t="s">
        <v>1687</v>
      </c>
      <c r="B8" s="1080"/>
      <c r="C8" s="1080"/>
      <c r="D8" s="1080"/>
      <c r="E8" s="1080"/>
      <c r="F8" s="1080"/>
      <c r="G8" s="1080"/>
      <c r="H8" s="1080"/>
      <c r="I8" s="1080"/>
      <c r="J8" s="1080"/>
      <c r="K8" s="1080"/>
      <c r="L8" s="239"/>
    </row>
    <row r="9" spans="1:23" ht="29.1" customHeight="1" thickBot="1">
      <c r="A9" s="1217" t="s">
        <v>1686</v>
      </c>
      <c r="B9" s="1218"/>
      <c r="C9" s="1218"/>
      <c r="D9" s="1218"/>
      <c r="E9" s="1218"/>
      <c r="F9" s="1218"/>
      <c r="G9" s="1218"/>
      <c r="H9" s="1218"/>
      <c r="I9" s="1218"/>
      <c r="J9" s="1218"/>
      <c r="K9" s="1064"/>
      <c r="L9" s="240"/>
      <c r="N9" s="669" t="s">
        <v>1590</v>
      </c>
      <c r="O9" s="1014"/>
      <c r="P9" s="1014"/>
      <c r="Q9" s="1014"/>
      <c r="R9" s="1014"/>
      <c r="S9" s="1014"/>
      <c r="T9" s="1014"/>
      <c r="U9" s="1014"/>
      <c r="V9" s="1014"/>
      <c r="W9" s="1014"/>
    </row>
    <row r="10" spans="1:23" ht="24" customHeight="1">
      <c r="A10" s="1429"/>
      <c r="B10" s="1432" t="s">
        <v>1655</v>
      </c>
      <c r="C10" s="1015" t="s">
        <v>1685</v>
      </c>
      <c r="D10" s="1016" t="s">
        <v>1657</v>
      </c>
      <c r="E10" s="1017" t="s">
        <v>649</v>
      </c>
      <c r="F10" s="1016">
        <v>2</v>
      </c>
      <c r="H10" s="169">
        <v>1</v>
      </c>
      <c r="I10" s="1017"/>
      <c r="J10" s="1019">
        <v>213.17</v>
      </c>
      <c r="K10" s="661">
        <f t="shared" ref="K10:K37" si="0">J10*$K$2*((100-$K$1)/100)</f>
        <v>11724.349999999999</v>
      </c>
      <c r="L10" s="1020"/>
      <c r="N10" s="497" t="s">
        <v>1668</v>
      </c>
    </row>
    <row r="11" spans="1:23" ht="24" customHeight="1">
      <c r="A11" s="1430"/>
      <c r="B11" s="1433"/>
      <c r="C11" s="1021" t="s">
        <v>1684</v>
      </c>
      <c r="D11" s="1022" t="s">
        <v>1657</v>
      </c>
      <c r="E11" s="1023" t="s">
        <v>649</v>
      </c>
      <c r="F11" s="1022">
        <v>3</v>
      </c>
      <c r="H11" s="993">
        <v>1</v>
      </c>
      <c r="I11" s="1023"/>
      <c r="J11" s="1024">
        <v>248.47</v>
      </c>
      <c r="K11" s="1025">
        <f t="shared" si="0"/>
        <v>13665.85</v>
      </c>
      <c r="L11" s="1026"/>
      <c r="N11" s="635" t="s">
        <v>1666</v>
      </c>
    </row>
    <row r="12" spans="1:23" ht="24" customHeight="1">
      <c r="A12" s="1430"/>
      <c r="B12" s="1433"/>
      <c r="C12" s="1021" t="s">
        <v>1683</v>
      </c>
      <c r="D12" s="1022" t="s">
        <v>1657</v>
      </c>
      <c r="E12" s="1023" t="s">
        <v>649</v>
      </c>
      <c r="F12" s="1022">
        <v>4</v>
      </c>
      <c r="H12" s="993">
        <v>1</v>
      </c>
      <c r="I12" s="1023"/>
      <c r="J12" s="1024">
        <v>285.56</v>
      </c>
      <c r="K12" s="1025">
        <f t="shared" si="0"/>
        <v>15705.8</v>
      </c>
      <c r="L12" s="1026"/>
      <c r="N12" s="497" t="s">
        <v>1586</v>
      </c>
    </row>
    <row r="13" spans="1:23" ht="24" customHeight="1">
      <c r="A13" s="1430"/>
      <c r="B13" s="1433"/>
      <c r="C13" s="1021" t="s">
        <v>1682</v>
      </c>
      <c r="D13" s="1022" t="s">
        <v>1657</v>
      </c>
      <c r="E13" s="1023" t="s">
        <v>649</v>
      </c>
      <c r="F13" s="1022">
        <v>5</v>
      </c>
      <c r="H13" s="993">
        <v>1</v>
      </c>
      <c r="I13" s="1023"/>
      <c r="J13" s="1024">
        <v>313.44</v>
      </c>
      <c r="K13" s="1025">
        <f t="shared" si="0"/>
        <v>17239.2</v>
      </c>
      <c r="L13" s="1026"/>
      <c r="N13" s="635" t="s">
        <v>1681</v>
      </c>
    </row>
    <row r="14" spans="1:23" ht="24" customHeight="1">
      <c r="A14" s="1430"/>
      <c r="B14" s="1433"/>
      <c r="C14" s="1021" t="s">
        <v>1680</v>
      </c>
      <c r="D14" s="1022" t="s">
        <v>1657</v>
      </c>
      <c r="E14" s="1023" t="s">
        <v>649</v>
      </c>
      <c r="F14" s="1022">
        <v>6</v>
      </c>
      <c r="H14" s="993">
        <v>1</v>
      </c>
      <c r="I14" s="1023"/>
      <c r="J14" s="1024">
        <v>350.56</v>
      </c>
      <c r="K14" s="1025">
        <f t="shared" si="0"/>
        <v>19280.8</v>
      </c>
      <c r="L14" s="1026"/>
      <c r="N14" s="635" t="s">
        <v>1661</v>
      </c>
    </row>
    <row r="15" spans="1:23" ht="24" customHeight="1">
      <c r="A15" s="1430"/>
      <c r="B15" s="1433"/>
      <c r="C15" s="1021" t="s">
        <v>1679</v>
      </c>
      <c r="D15" s="1022" t="s">
        <v>1657</v>
      </c>
      <c r="E15" s="1023" t="s">
        <v>649</v>
      </c>
      <c r="F15" s="1022">
        <v>7</v>
      </c>
      <c r="H15" s="993">
        <v>1</v>
      </c>
      <c r="I15" s="1023"/>
      <c r="J15" s="1024">
        <v>386.78</v>
      </c>
      <c r="K15" s="1025">
        <f t="shared" si="0"/>
        <v>21272.899999999998</v>
      </c>
      <c r="L15" s="1026"/>
      <c r="N15" s="635" t="s">
        <v>1659</v>
      </c>
    </row>
    <row r="16" spans="1:23" ht="24" customHeight="1" thickBot="1">
      <c r="A16" s="1430"/>
      <c r="B16" s="1434"/>
      <c r="C16" s="1021" t="s">
        <v>1678</v>
      </c>
      <c r="D16" s="1022" t="s">
        <v>1657</v>
      </c>
      <c r="E16" s="1023" t="s">
        <v>649</v>
      </c>
      <c r="F16" s="1022">
        <v>8</v>
      </c>
      <c r="H16" s="993">
        <v>1</v>
      </c>
      <c r="I16" s="1023"/>
      <c r="J16" s="1024">
        <v>414.61</v>
      </c>
      <c r="K16" s="1025">
        <f t="shared" si="0"/>
        <v>22803.55</v>
      </c>
      <c r="L16" s="1026"/>
      <c r="N16" s="635" t="s">
        <v>1656</v>
      </c>
    </row>
    <row r="17" spans="1:12" ht="24" customHeight="1">
      <c r="A17" s="1430"/>
      <c r="B17" s="1432" t="s">
        <v>1655</v>
      </c>
      <c r="C17" s="1015" t="s">
        <v>1677</v>
      </c>
      <c r="D17" s="1016" t="s">
        <v>1647</v>
      </c>
      <c r="E17" s="1017" t="s">
        <v>649</v>
      </c>
      <c r="F17" s="1016">
        <v>2</v>
      </c>
      <c r="H17" s="169">
        <v>1</v>
      </c>
      <c r="I17" s="1017"/>
      <c r="J17" s="1019">
        <v>213.17</v>
      </c>
      <c r="K17" s="661">
        <f t="shared" si="0"/>
        <v>11724.349999999999</v>
      </c>
      <c r="L17" s="1020"/>
    </row>
    <row r="18" spans="1:12" ht="24" customHeight="1">
      <c r="A18" s="1430"/>
      <c r="B18" s="1433"/>
      <c r="C18" s="1021" t="s">
        <v>1676</v>
      </c>
      <c r="D18" s="1022" t="s">
        <v>1647</v>
      </c>
      <c r="E18" s="1023" t="s">
        <v>649</v>
      </c>
      <c r="F18" s="1022">
        <v>3</v>
      </c>
      <c r="H18" s="993">
        <v>1</v>
      </c>
      <c r="I18" s="1023"/>
      <c r="J18" s="1024">
        <v>248.47</v>
      </c>
      <c r="K18" s="1025">
        <f t="shared" si="0"/>
        <v>13665.85</v>
      </c>
      <c r="L18" s="1026"/>
    </row>
    <row r="19" spans="1:12" ht="24" customHeight="1">
      <c r="A19" s="1430"/>
      <c r="B19" s="1433"/>
      <c r="C19" s="1021" t="s">
        <v>1675</v>
      </c>
      <c r="D19" s="1022" t="s">
        <v>1647</v>
      </c>
      <c r="E19" s="1023" t="s">
        <v>649</v>
      </c>
      <c r="F19" s="1022">
        <v>4</v>
      </c>
      <c r="H19" s="993">
        <v>1</v>
      </c>
      <c r="I19" s="1023"/>
      <c r="J19" s="1024">
        <v>285.56</v>
      </c>
      <c r="K19" s="1025">
        <f t="shared" si="0"/>
        <v>15705.8</v>
      </c>
      <c r="L19" s="1026"/>
    </row>
    <row r="20" spans="1:12" ht="24" customHeight="1">
      <c r="A20" s="1430"/>
      <c r="B20" s="1433"/>
      <c r="C20" s="1021" t="s">
        <v>1674</v>
      </c>
      <c r="D20" s="1022" t="s">
        <v>1647</v>
      </c>
      <c r="E20" s="1023" t="s">
        <v>649</v>
      </c>
      <c r="F20" s="1022">
        <v>5</v>
      </c>
      <c r="H20" s="993">
        <v>1</v>
      </c>
      <c r="I20" s="1023"/>
      <c r="J20" s="1024">
        <v>313.44</v>
      </c>
      <c r="K20" s="1025">
        <f t="shared" si="0"/>
        <v>17239.2</v>
      </c>
      <c r="L20" s="1026"/>
    </row>
    <row r="21" spans="1:12" ht="24" customHeight="1">
      <c r="A21" s="1430"/>
      <c r="B21" s="1433"/>
      <c r="C21" s="1021" t="s">
        <v>1673</v>
      </c>
      <c r="D21" s="1022" t="s">
        <v>1647</v>
      </c>
      <c r="E21" s="1023" t="s">
        <v>649</v>
      </c>
      <c r="F21" s="1022">
        <v>6</v>
      </c>
      <c r="H21" s="993">
        <v>1</v>
      </c>
      <c r="I21" s="1023"/>
      <c r="J21" s="1024">
        <v>350.56</v>
      </c>
      <c r="K21" s="1025">
        <f t="shared" si="0"/>
        <v>19280.8</v>
      </c>
      <c r="L21" s="1026"/>
    </row>
    <row r="22" spans="1:12" ht="24" customHeight="1">
      <c r="A22" s="1430"/>
      <c r="B22" s="1433"/>
      <c r="C22" s="1021" t="s">
        <v>1672</v>
      </c>
      <c r="D22" s="1022" t="s">
        <v>1647</v>
      </c>
      <c r="E22" s="1023" t="s">
        <v>649</v>
      </c>
      <c r="F22" s="1022">
        <v>7</v>
      </c>
      <c r="H22" s="993">
        <v>1</v>
      </c>
      <c r="I22" s="1023"/>
      <c r="J22" s="1024">
        <v>386.78</v>
      </c>
      <c r="K22" s="1025">
        <f t="shared" si="0"/>
        <v>21272.899999999998</v>
      </c>
      <c r="L22" s="1026"/>
    </row>
    <row r="23" spans="1:12" ht="24" customHeight="1" thickBot="1">
      <c r="A23" s="1431"/>
      <c r="B23" s="1434"/>
      <c r="C23" s="1021" t="s">
        <v>1671</v>
      </c>
      <c r="D23" s="1022" t="s">
        <v>1647</v>
      </c>
      <c r="E23" s="1023" t="s">
        <v>649</v>
      </c>
      <c r="F23" s="1022">
        <v>8</v>
      </c>
      <c r="H23" s="993">
        <v>1</v>
      </c>
      <c r="I23" s="1023"/>
      <c r="J23" s="1024">
        <v>414.61</v>
      </c>
      <c r="K23" s="1025">
        <f t="shared" si="0"/>
        <v>22803.55</v>
      </c>
      <c r="L23" s="1026"/>
    </row>
    <row r="24" spans="1:12" ht="24" customHeight="1">
      <c r="A24" s="1429"/>
      <c r="B24" s="1432" t="s">
        <v>1655</v>
      </c>
      <c r="C24" s="1015" t="s">
        <v>2065</v>
      </c>
      <c r="D24" s="1016" t="s">
        <v>1572</v>
      </c>
      <c r="E24" s="1017" t="s">
        <v>649</v>
      </c>
      <c r="F24" s="1016">
        <v>2</v>
      </c>
      <c r="H24" s="169">
        <v>1</v>
      </c>
      <c r="I24" s="1017"/>
      <c r="J24" s="1019">
        <v>280.39</v>
      </c>
      <c r="K24" s="661">
        <f t="shared" si="0"/>
        <v>15421.449999999999</v>
      </c>
      <c r="L24" s="1020"/>
    </row>
    <row r="25" spans="1:12" ht="24" customHeight="1">
      <c r="A25" s="1430"/>
      <c r="B25" s="1433"/>
      <c r="C25" s="1021" t="s">
        <v>1646</v>
      </c>
      <c r="D25" s="1022" t="s">
        <v>1572</v>
      </c>
      <c r="E25" s="1023" t="s">
        <v>649</v>
      </c>
      <c r="F25" s="1022">
        <v>3</v>
      </c>
      <c r="H25" s="993">
        <v>1</v>
      </c>
      <c r="I25" s="1023"/>
      <c r="J25" s="1024">
        <v>315.69</v>
      </c>
      <c r="K25" s="1025">
        <f t="shared" si="0"/>
        <v>17362.95</v>
      </c>
      <c r="L25" s="1026"/>
    </row>
    <row r="26" spans="1:12" ht="24" customHeight="1">
      <c r="A26" s="1430"/>
      <c r="B26" s="1433"/>
      <c r="C26" s="1021" t="s">
        <v>2066</v>
      </c>
      <c r="D26" s="1022" t="s">
        <v>1572</v>
      </c>
      <c r="E26" s="1023" t="s">
        <v>649</v>
      </c>
      <c r="F26" s="1022">
        <v>4</v>
      </c>
      <c r="H26" s="993">
        <v>1</v>
      </c>
      <c r="I26" s="1023"/>
      <c r="J26" s="1024">
        <v>352.78</v>
      </c>
      <c r="K26" s="1025">
        <f t="shared" si="0"/>
        <v>19402.899999999998</v>
      </c>
      <c r="L26" s="1026"/>
    </row>
    <row r="27" spans="1:12" ht="24" customHeight="1">
      <c r="A27" s="1430"/>
      <c r="B27" s="1433"/>
      <c r="C27" s="1021" t="s">
        <v>2067</v>
      </c>
      <c r="D27" s="1022" t="s">
        <v>1572</v>
      </c>
      <c r="E27" s="1023" t="s">
        <v>649</v>
      </c>
      <c r="F27" s="1022">
        <v>5</v>
      </c>
      <c r="H27" s="993">
        <v>1</v>
      </c>
      <c r="I27" s="1023"/>
      <c r="J27" s="1024">
        <v>380.67</v>
      </c>
      <c r="K27" s="1025">
        <f t="shared" si="0"/>
        <v>20936.850000000002</v>
      </c>
      <c r="L27" s="1026"/>
    </row>
    <row r="28" spans="1:12" ht="24" customHeight="1">
      <c r="A28" s="1430"/>
      <c r="B28" s="1433"/>
      <c r="C28" s="1021" t="s">
        <v>2068</v>
      </c>
      <c r="D28" s="1022" t="s">
        <v>1572</v>
      </c>
      <c r="E28" s="1023" t="s">
        <v>649</v>
      </c>
      <c r="F28" s="1022">
        <v>6</v>
      </c>
      <c r="H28" s="993">
        <v>1</v>
      </c>
      <c r="I28" s="1023"/>
      <c r="J28" s="1024">
        <v>414.78</v>
      </c>
      <c r="K28" s="1025">
        <f t="shared" si="0"/>
        <v>22812.899999999998</v>
      </c>
      <c r="L28" s="1026"/>
    </row>
    <row r="29" spans="1:12" ht="24" customHeight="1">
      <c r="A29" s="1430"/>
      <c r="B29" s="1433"/>
      <c r="C29" s="1021" t="s">
        <v>2069</v>
      </c>
      <c r="D29" s="1022" t="s">
        <v>1572</v>
      </c>
      <c r="E29" s="1023" t="s">
        <v>649</v>
      </c>
      <c r="F29" s="1022">
        <v>7</v>
      </c>
      <c r="H29" s="993">
        <v>1</v>
      </c>
      <c r="I29" s="1023"/>
      <c r="J29" s="1024">
        <v>454</v>
      </c>
      <c r="K29" s="1025">
        <f t="shared" si="0"/>
        <v>24970</v>
      </c>
      <c r="L29" s="1026"/>
    </row>
    <row r="30" spans="1:12" ht="24" customHeight="1" thickBot="1">
      <c r="A30" s="1430"/>
      <c r="B30" s="1434"/>
      <c r="C30" s="1021" t="s">
        <v>2070</v>
      </c>
      <c r="D30" s="1022" t="s">
        <v>1572</v>
      </c>
      <c r="E30" s="1023" t="s">
        <v>649</v>
      </c>
      <c r="F30" s="1022">
        <v>8</v>
      </c>
      <c r="H30" s="993">
        <v>1</v>
      </c>
      <c r="I30" s="1023"/>
      <c r="J30" s="1024">
        <v>481.83</v>
      </c>
      <c r="K30" s="1025">
        <f t="shared" si="0"/>
        <v>26500.649999999998</v>
      </c>
      <c r="L30" s="1026"/>
    </row>
    <row r="31" spans="1:12" ht="24" customHeight="1">
      <c r="A31" s="1430"/>
      <c r="B31" s="1432" t="s">
        <v>1655</v>
      </c>
      <c r="C31" s="1015" t="s">
        <v>2071</v>
      </c>
      <c r="D31" s="1016" t="s">
        <v>1553</v>
      </c>
      <c r="E31" s="1017" t="s">
        <v>649</v>
      </c>
      <c r="F31" s="1016">
        <v>2</v>
      </c>
      <c r="H31" s="169">
        <v>1</v>
      </c>
      <c r="I31" s="1017"/>
      <c r="J31" s="1019">
        <v>280.39</v>
      </c>
      <c r="K31" s="661">
        <f t="shared" si="0"/>
        <v>15421.449999999999</v>
      </c>
      <c r="L31" s="1020"/>
    </row>
    <row r="32" spans="1:12" ht="24" customHeight="1">
      <c r="A32" s="1430"/>
      <c r="B32" s="1433"/>
      <c r="C32" s="1021" t="s">
        <v>2072</v>
      </c>
      <c r="D32" s="1022" t="s">
        <v>1553</v>
      </c>
      <c r="E32" s="1023" t="s">
        <v>649</v>
      </c>
      <c r="F32" s="1022">
        <v>3</v>
      </c>
      <c r="H32" s="993">
        <v>1</v>
      </c>
      <c r="I32" s="1023"/>
      <c r="J32" s="1024">
        <v>315.69</v>
      </c>
      <c r="K32" s="1025">
        <f t="shared" si="0"/>
        <v>17362.95</v>
      </c>
      <c r="L32" s="1026"/>
    </row>
    <row r="33" spans="1:23" ht="24" customHeight="1">
      <c r="A33" s="1430"/>
      <c r="B33" s="1433"/>
      <c r="C33" s="1021" t="s">
        <v>2073</v>
      </c>
      <c r="D33" s="1022" t="s">
        <v>1553</v>
      </c>
      <c r="E33" s="1023" t="s">
        <v>649</v>
      </c>
      <c r="F33" s="1022">
        <v>4</v>
      </c>
      <c r="H33" s="993">
        <v>1</v>
      </c>
      <c r="I33" s="1023"/>
      <c r="J33" s="1024">
        <v>352.78</v>
      </c>
      <c r="K33" s="1025">
        <f t="shared" si="0"/>
        <v>19402.899999999998</v>
      </c>
      <c r="L33" s="1026"/>
    </row>
    <row r="34" spans="1:23" ht="24" customHeight="1">
      <c r="A34" s="1430"/>
      <c r="B34" s="1433"/>
      <c r="C34" s="1021" t="s">
        <v>2074</v>
      </c>
      <c r="D34" s="1022" t="s">
        <v>1553</v>
      </c>
      <c r="E34" s="1023" t="s">
        <v>649</v>
      </c>
      <c r="F34" s="1022">
        <v>5</v>
      </c>
      <c r="H34" s="993">
        <v>1</v>
      </c>
      <c r="I34" s="1023"/>
      <c r="J34" s="1024">
        <v>380.67</v>
      </c>
      <c r="K34" s="1025">
        <f t="shared" si="0"/>
        <v>20936.850000000002</v>
      </c>
      <c r="L34" s="1026"/>
    </row>
    <row r="35" spans="1:23" ht="24" customHeight="1">
      <c r="A35" s="1430"/>
      <c r="B35" s="1433"/>
      <c r="C35" s="1021" t="s">
        <v>2075</v>
      </c>
      <c r="D35" s="1022" t="s">
        <v>1553</v>
      </c>
      <c r="E35" s="1023" t="s">
        <v>649</v>
      </c>
      <c r="F35" s="1022">
        <v>6</v>
      </c>
      <c r="H35" s="993">
        <v>1</v>
      </c>
      <c r="I35" s="1023"/>
      <c r="J35" s="1024">
        <v>414.78</v>
      </c>
      <c r="K35" s="1025">
        <f t="shared" si="0"/>
        <v>22812.899999999998</v>
      </c>
      <c r="L35" s="1026"/>
    </row>
    <row r="36" spans="1:23" ht="24" customHeight="1">
      <c r="A36" s="1430"/>
      <c r="B36" s="1433"/>
      <c r="C36" s="1021" t="s">
        <v>2076</v>
      </c>
      <c r="D36" s="1022" t="s">
        <v>1553</v>
      </c>
      <c r="E36" s="1023" t="s">
        <v>649</v>
      </c>
      <c r="F36" s="1022">
        <v>7</v>
      </c>
      <c r="H36" s="993">
        <v>1</v>
      </c>
      <c r="I36" s="1023"/>
      <c r="J36" s="1024">
        <v>454</v>
      </c>
      <c r="K36" s="1025">
        <f t="shared" si="0"/>
        <v>24970</v>
      </c>
      <c r="L36" s="1026"/>
    </row>
    <row r="37" spans="1:23" ht="24" customHeight="1" thickBot="1">
      <c r="A37" s="1431"/>
      <c r="B37" s="1434"/>
      <c r="C37" s="1021" t="s">
        <v>2077</v>
      </c>
      <c r="D37" s="1022" t="s">
        <v>1553</v>
      </c>
      <c r="E37" s="1023" t="s">
        <v>649</v>
      </c>
      <c r="F37" s="1022">
        <v>8</v>
      </c>
      <c r="H37" s="993">
        <v>1</v>
      </c>
      <c r="I37" s="1023"/>
      <c r="J37" s="1024">
        <v>481.83</v>
      </c>
      <c r="K37" s="1025">
        <f t="shared" si="0"/>
        <v>26500.649999999998</v>
      </c>
      <c r="L37" s="1026"/>
    </row>
    <row r="38" spans="1:23" ht="24" customHeight="1" thickBot="1">
      <c r="A38" s="1217" t="s">
        <v>1670</v>
      </c>
      <c r="B38" s="1218"/>
      <c r="C38" s="1218"/>
      <c r="D38" s="1218"/>
      <c r="E38" s="1218"/>
      <c r="F38" s="1218"/>
      <c r="G38" s="1218"/>
      <c r="H38" s="1218"/>
      <c r="I38" s="1218"/>
      <c r="J38" s="1218"/>
      <c r="K38" s="1064"/>
      <c r="L38" s="1027"/>
      <c r="N38" s="669" t="s">
        <v>1590</v>
      </c>
      <c r="O38" s="1014"/>
      <c r="P38" s="1014"/>
      <c r="Q38" s="1014"/>
      <c r="R38" s="1014"/>
      <c r="S38" s="1014"/>
      <c r="T38" s="1014"/>
      <c r="U38" s="1014"/>
      <c r="V38" s="1014"/>
      <c r="W38" s="1014"/>
    </row>
    <row r="39" spans="1:23" ht="24" customHeight="1">
      <c r="A39" s="1429"/>
      <c r="B39" s="1432" t="s">
        <v>1655</v>
      </c>
      <c r="C39" s="1015" t="s">
        <v>1669</v>
      </c>
      <c r="D39" s="1016" t="s">
        <v>1657</v>
      </c>
      <c r="E39" s="1017" t="s">
        <v>649</v>
      </c>
      <c r="F39" s="1016">
        <v>2</v>
      </c>
      <c r="H39" s="169">
        <v>1</v>
      </c>
      <c r="I39" s="1017"/>
      <c r="J39" s="1019">
        <v>227.96</v>
      </c>
      <c r="K39" s="661">
        <f t="shared" ref="K39:K66" si="1">J39*$K$2*((100-$K$1)/100)</f>
        <v>12537.800000000001</v>
      </c>
      <c r="L39" s="1020"/>
      <c r="N39" s="497" t="s">
        <v>1668</v>
      </c>
    </row>
    <row r="40" spans="1:23" ht="24" customHeight="1">
      <c r="A40" s="1430"/>
      <c r="B40" s="1433"/>
      <c r="C40" s="1021" t="s">
        <v>1667</v>
      </c>
      <c r="D40" s="1022" t="s">
        <v>1657</v>
      </c>
      <c r="E40" s="1023" t="s">
        <v>649</v>
      </c>
      <c r="F40" s="1022">
        <v>3</v>
      </c>
      <c r="H40" s="993">
        <v>1</v>
      </c>
      <c r="I40" s="1023"/>
      <c r="J40" s="1024">
        <v>291.92</v>
      </c>
      <c r="K40" s="1025">
        <f t="shared" si="1"/>
        <v>16055.6</v>
      </c>
      <c r="L40" s="1026"/>
      <c r="N40" s="635" t="s">
        <v>1666</v>
      </c>
    </row>
    <row r="41" spans="1:23" ht="24" customHeight="1">
      <c r="A41" s="1430"/>
      <c r="B41" s="1433"/>
      <c r="C41" s="1021" t="s">
        <v>1665</v>
      </c>
      <c r="D41" s="1022" t="s">
        <v>1657</v>
      </c>
      <c r="E41" s="1023" t="s">
        <v>649</v>
      </c>
      <c r="F41" s="1022">
        <v>4</v>
      </c>
      <c r="H41" s="993">
        <v>1</v>
      </c>
      <c r="I41" s="1023"/>
      <c r="J41" s="1024">
        <v>357.65</v>
      </c>
      <c r="K41" s="1025">
        <f t="shared" si="1"/>
        <v>19670.75</v>
      </c>
      <c r="L41" s="1026"/>
      <c r="N41" s="497" t="s">
        <v>1586</v>
      </c>
    </row>
    <row r="42" spans="1:23" ht="24" customHeight="1">
      <c r="A42" s="1430"/>
      <c r="B42" s="1433"/>
      <c r="C42" s="1021" t="s">
        <v>1664</v>
      </c>
      <c r="D42" s="1022" t="s">
        <v>1657</v>
      </c>
      <c r="E42" s="1023" t="s">
        <v>649</v>
      </c>
      <c r="F42" s="1022">
        <v>5</v>
      </c>
      <c r="H42" s="993">
        <v>1</v>
      </c>
      <c r="I42" s="1023"/>
      <c r="J42" s="1024">
        <v>422.52</v>
      </c>
      <c r="K42" s="1025">
        <f t="shared" si="1"/>
        <v>23238.6</v>
      </c>
      <c r="L42" s="1026"/>
      <c r="N42" s="635" t="s">
        <v>1663</v>
      </c>
    </row>
    <row r="43" spans="1:23" ht="24" customHeight="1">
      <c r="A43" s="1430"/>
      <c r="B43" s="1433"/>
      <c r="C43" s="1021" t="s">
        <v>1662</v>
      </c>
      <c r="D43" s="1022" t="s">
        <v>1657</v>
      </c>
      <c r="E43" s="1023" t="s">
        <v>649</v>
      </c>
      <c r="F43" s="1022">
        <v>6</v>
      </c>
      <c r="H43" s="993">
        <v>1</v>
      </c>
      <c r="I43" s="1023"/>
      <c r="J43" s="1024">
        <v>488.28</v>
      </c>
      <c r="K43" s="1025">
        <f t="shared" si="1"/>
        <v>26855.399999999998</v>
      </c>
      <c r="L43" s="1026"/>
      <c r="N43" s="635" t="s">
        <v>1661</v>
      </c>
    </row>
    <row r="44" spans="1:23" ht="24" customHeight="1">
      <c r="A44" s="1430"/>
      <c r="B44" s="1433"/>
      <c r="C44" s="1021" t="s">
        <v>1660</v>
      </c>
      <c r="D44" s="1022" t="s">
        <v>1657</v>
      </c>
      <c r="E44" s="1023" t="s">
        <v>649</v>
      </c>
      <c r="F44" s="1022">
        <v>7</v>
      </c>
      <c r="H44" s="993">
        <v>1</v>
      </c>
      <c r="I44" s="1023"/>
      <c r="J44" s="1024">
        <v>553.15</v>
      </c>
      <c r="K44" s="1025">
        <f t="shared" si="1"/>
        <v>30423.25</v>
      </c>
      <c r="L44" s="1026"/>
      <c r="N44" s="635" t="s">
        <v>1659</v>
      </c>
    </row>
    <row r="45" spans="1:23" ht="24" customHeight="1" thickBot="1">
      <c r="A45" s="1430"/>
      <c r="B45" s="1433"/>
      <c r="C45" s="1021" t="s">
        <v>1658</v>
      </c>
      <c r="D45" s="1022" t="s">
        <v>1657</v>
      </c>
      <c r="E45" s="1023" t="s">
        <v>649</v>
      </c>
      <c r="F45" s="1022">
        <v>8</v>
      </c>
      <c r="H45" s="993">
        <v>1</v>
      </c>
      <c r="I45" s="1023"/>
      <c r="J45" s="1024">
        <v>617.97</v>
      </c>
      <c r="K45" s="1025">
        <f t="shared" si="1"/>
        <v>33988.35</v>
      </c>
      <c r="L45" s="1026"/>
      <c r="N45" s="635" t="s">
        <v>1656</v>
      </c>
    </row>
    <row r="46" spans="1:23" ht="24" customHeight="1">
      <c r="A46" s="1430"/>
      <c r="B46" s="1432" t="s">
        <v>1655</v>
      </c>
      <c r="C46" s="1015" t="s">
        <v>1654</v>
      </c>
      <c r="D46" s="1016" t="s">
        <v>1647</v>
      </c>
      <c r="E46" s="1017" t="s">
        <v>649</v>
      </c>
      <c r="F46" s="1016">
        <v>2</v>
      </c>
      <c r="H46" s="169">
        <v>1</v>
      </c>
      <c r="I46" s="1017"/>
      <c r="J46" s="1019">
        <v>227.96</v>
      </c>
      <c r="K46" s="661">
        <f t="shared" si="1"/>
        <v>12537.800000000001</v>
      </c>
      <c r="L46" s="1020"/>
      <c r="N46" s="497"/>
    </row>
    <row r="47" spans="1:23" ht="24" customHeight="1">
      <c r="A47" s="1430"/>
      <c r="B47" s="1433"/>
      <c r="C47" s="1021" t="s">
        <v>1653</v>
      </c>
      <c r="D47" s="1022" t="s">
        <v>1647</v>
      </c>
      <c r="E47" s="1023" t="s">
        <v>649</v>
      </c>
      <c r="F47" s="1022">
        <v>3</v>
      </c>
      <c r="H47" s="993">
        <v>1</v>
      </c>
      <c r="I47" s="1023"/>
      <c r="J47" s="1024">
        <v>291.92</v>
      </c>
      <c r="K47" s="1025">
        <f t="shared" si="1"/>
        <v>16055.6</v>
      </c>
      <c r="L47" s="1026"/>
      <c r="N47" s="497"/>
    </row>
    <row r="48" spans="1:23" ht="24" customHeight="1">
      <c r="A48" s="1430"/>
      <c r="B48" s="1433"/>
      <c r="C48" s="1021" t="s">
        <v>1652</v>
      </c>
      <c r="D48" s="1022" t="s">
        <v>1647</v>
      </c>
      <c r="E48" s="1023" t="s">
        <v>649</v>
      </c>
      <c r="F48" s="1022">
        <v>4</v>
      </c>
      <c r="H48" s="993">
        <v>1</v>
      </c>
      <c r="I48" s="1023"/>
      <c r="J48" s="1024">
        <v>357.65</v>
      </c>
      <c r="K48" s="1025">
        <f t="shared" si="1"/>
        <v>19670.75</v>
      </c>
      <c r="L48" s="1026"/>
    </row>
    <row r="49" spans="1:12" ht="24" customHeight="1">
      <c r="A49" s="1430"/>
      <c r="B49" s="1433"/>
      <c r="C49" s="1021" t="s">
        <v>1651</v>
      </c>
      <c r="D49" s="1022" t="s">
        <v>1647</v>
      </c>
      <c r="E49" s="1023" t="s">
        <v>649</v>
      </c>
      <c r="F49" s="1022">
        <v>5</v>
      </c>
      <c r="H49" s="993">
        <v>1</v>
      </c>
      <c r="I49" s="1023"/>
      <c r="J49" s="1024">
        <v>422.52</v>
      </c>
      <c r="K49" s="1025">
        <f t="shared" si="1"/>
        <v>23238.6</v>
      </c>
      <c r="L49" s="1026"/>
    </row>
    <row r="50" spans="1:12" ht="24" customHeight="1">
      <c r="A50" s="1430"/>
      <c r="B50" s="1433"/>
      <c r="C50" s="1021" t="s">
        <v>1650</v>
      </c>
      <c r="D50" s="1022" t="s">
        <v>1647</v>
      </c>
      <c r="E50" s="1023" t="s">
        <v>649</v>
      </c>
      <c r="F50" s="1022">
        <v>6</v>
      </c>
      <c r="H50" s="993">
        <v>1</v>
      </c>
      <c r="I50" s="1023"/>
      <c r="J50" s="1024">
        <v>488.28</v>
      </c>
      <c r="K50" s="1025">
        <f t="shared" si="1"/>
        <v>26855.399999999998</v>
      </c>
      <c r="L50" s="1026"/>
    </row>
    <row r="51" spans="1:12" ht="24" customHeight="1">
      <c r="A51" s="1430"/>
      <c r="B51" s="1433"/>
      <c r="C51" s="1021" t="s">
        <v>1649</v>
      </c>
      <c r="D51" s="1022" t="s">
        <v>1647</v>
      </c>
      <c r="E51" s="1023" t="s">
        <v>649</v>
      </c>
      <c r="F51" s="1022">
        <v>7</v>
      </c>
      <c r="H51" s="993">
        <v>1</v>
      </c>
      <c r="I51" s="1023"/>
      <c r="J51" s="1024">
        <v>553.15</v>
      </c>
      <c r="K51" s="1025">
        <f t="shared" si="1"/>
        <v>30423.25</v>
      </c>
      <c r="L51" s="1026"/>
    </row>
    <row r="52" spans="1:12" ht="24" customHeight="1" thickBot="1">
      <c r="A52" s="1431"/>
      <c r="B52" s="1434"/>
      <c r="C52" s="1028" t="s">
        <v>1648</v>
      </c>
      <c r="D52" s="1029" t="s">
        <v>1647</v>
      </c>
      <c r="E52" s="1030" t="s">
        <v>649</v>
      </c>
      <c r="F52" s="1029">
        <v>8</v>
      </c>
      <c r="G52" s="1031"/>
      <c r="H52" s="171">
        <v>1</v>
      </c>
      <c r="I52" s="1030"/>
      <c r="J52" s="1032">
        <v>617.97</v>
      </c>
      <c r="K52" s="650">
        <f t="shared" si="1"/>
        <v>33988.35</v>
      </c>
      <c r="L52" s="1033"/>
    </row>
    <row r="53" spans="1:12" ht="24" customHeight="1">
      <c r="A53" s="1429"/>
      <c r="B53" s="1432" t="s">
        <v>1655</v>
      </c>
      <c r="C53" s="1015" t="s">
        <v>2078</v>
      </c>
      <c r="D53" s="1016" t="s">
        <v>1572</v>
      </c>
      <c r="E53" s="1017" t="s">
        <v>649</v>
      </c>
      <c r="F53" s="1016">
        <v>2</v>
      </c>
      <c r="H53" s="169">
        <v>1</v>
      </c>
      <c r="I53" s="1017"/>
      <c r="J53" s="1019">
        <v>238.52</v>
      </c>
      <c r="K53" s="661">
        <f t="shared" si="1"/>
        <v>13118.6</v>
      </c>
      <c r="L53" s="1020"/>
    </row>
    <row r="54" spans="1:12" ht="24" customHeight="1">
      <c r="A54" s="1430"/>
      <c r="B54" s="1433"/>
      <c r="C54" s="1021" t="s">
        <v>2079</v>
      </c>
      <c r="D54" s="1022" t="s">
        <v>1572</v>
      </c>
      <c r="E54" s="1023" t="s">
        <v>649</v>
      </c>
      <c r="F54" s="1022">
        <v>3</v>
      </c>
      <c r="H54" s="993">
        <v>1</v>
      </c>
      <c r="I54" s="1023"/>
      <c r="J54" s="1024">
        <v>302.47000000000003</v>
      </c>
      <c r="K54" s="1025">
        <f t="shared" si="1"/>
        <v>16635.850000000002</v>
      </c>
      <c r="L54" s="1026"/>
    </row>
    <row r="55" spans="1:12" ht="24" customHeight="1">
      <c r="A55" s="1430"/>
      <c r="B55" s="1433"/>
      <c r="C55" s="1021" t="s">
        <v>2080</v>
      </c>
      <c r="D55" s="1022" t="s">
        <v>1572</v>
      </c>
      <c r="E55" s="1023" t="s">
        <v>649</v>
      </c>
      <c r="F55" s="1022">
        <v>4</v>
      </c>
      <c r="H55" s="993">
        <v>1</v>
      </c>
      <c r="I55" s="1023"/>
      <c r="J55" s="1024">
        <v>368.21</v>
      </c>
      <c r="K55" s="1025">
        <f t="shared" si="1"/>
        <v>20251.55</v>
      </c>
      <c r="L55" s="1026"/>
    </row>
    <row r="56" spans="1:12" ht="24" customHeight="1">
      <c r="A56" s="1430"/>
      <c r="B56" s="1433"/>
      <c r="C56" s="1021" t="s">
        <v>2081</v>
      </c>
      <c r="D56" s="1022" t="s">
        <v>1572</v>
      </c>
      <c r="E56" s="1023" t="s">
        <v>649</v>
      </c>
      <c r="F56" s="1022">
        <v>5</v>
      </c>
      <c r="H56" s="993">
        <v>1</v>
      </c>
      <c r="I56" s="1023"/>
      <c r="J56" s="1024">
        <v>433.08</v>
      </c>
      <c r="K56" s="1025">
        <f t="shared" si="1"/>
        <v>23819.399999999998</v>
      </c>
      <c r="L56" s="1026"/>
    </row>
    <row r="57" spans="1:12" ht="24" customHeight="1">
      <c r="A57" s="1430"/>
      <c r="B57" s="1433"/>
      <c r="C57" s="1021" t="s">
        <v>2082</v>
      </c>
      <c r="D57" s="1022" t="s">
        <v>1572</v>
      </c>
      <c r="E57" s="1023" t="s">
        <v>649</v>
      </c>
      <c r="F57" s="1022">
        <v>6</v>
      </c>
      <c r="H57" s="993">
        <v>1</v>
      </c>
      <c r="I57" s="1023"/>
      <c r="J57" s="1024">
        <v>498.84</v>
      </c>
      <c r="K57" s="1025">
        <f t="shared" si="1"/>
        <v>27436.199999999997</v>
      </c>
      <c r="L57" s="1026"/>
    </row>
    <row r="58" spans="1:12" ht="24" customHeight="1">
      <c r="A58" s="1430"/>
      <c r="B58" s="1433"/>
      <c r="C58" s="1021" t="s">
        <v>2083</v>
      </c>
      <c r="D58" s="1022" t="s">
        <v>1572</v>
      </c>
      <c r="E58" s="1023" t="s">
        <v>649</v>
      </c>
      <c r="F58" s="1022">
        <v>7</v>
      </c>
      <c r="H58" s="993">
        <v>1</v>
      </c>
      <c r="I58" s="1023"/>
      <c r="J58" s="1024">
        <v>563.71</v>
      </c>
      <c r="K58" s="1025">
        <f t="shared" si="1"/>
        <v>31004.050000000003</v>
      </c>
      <c r="L58" s="1026"/>
    </row>
    <row r="59" spans="1:12" ht="24" customHeight="1" thickBot="1">
      <c r="A59" s="1430"/>
      <c r="B59" s="1433"/>
      <c r="C59" s="1021" t="s">
        <v>2084</v>
      </c>
      <c r="D59" s="1022" t="s">
        <v>1572</v>
      </c>
      <c r="E59" s="1023" t="s">
        <v>649</v>
      </c>
      <c r="F59" s="1022">
        <v>8</v>
      </c>
      <c r="H59" s="993">
        <v>1</v>
      </c>
      <c r="I59" s="1023"/>
      <c r="J59" s="1024">
        <v>628.52</v>
      </c>
      <c r="K59" s="1025">
        <f t="shared" si="1"/>
        <v>34568.6</v>
      </c>
      <c r="L59" s="1033"/>
    </row>
    <row r="60" spans="1:12" ht="24" customHeight="1">
      <c r="A60" s="1430"/>
      <c r="B60" s="1432" t="s">
        <v>1655</v>
      </c>
      <c r="C60" s="1015" t="s">
        <v>2085</v>
      </c>
      <c r="D60" s="1016" t="s">
        <v>1553</v>
      </c>
      <c r="E60" s="1017" t="s">
        <v>649</v>
      </c>
      <c r="F60" s="1016">
        <v>2</v>
      </c>
      <c r="H60" s="169">
        <v>1</v>
      </c>
      <c r="I60" s="1017"/>
      <c r="J60" s="1019">
        <v>238.52</v>
      </c>
      <c r="K60" s="661">
        <f t="shared" si="1"/>
        <v>13118.6</v>
      </c>
      <c r="L60" s="1020"/>
    </row>
    <row r="61" spans="1:12" ht="24" customHeight="1">
      <c r="A61" s="1430"/>
      <c r="B61" s="1433"/>
      <c r="C61" s="1021" t="s">
        <v>2086</v>
      </c>
      <c r="D61" s="1022" t="s">
        <v>1553</v>
      </c>
      <c r="E61" s="1023" t="s">
        <v>649</v>
      </c>
      <c r="F61" s="1022">
        <v>3</v>
      </c>
      <c r="H61" s="993">
        <v>1</v>
      </c>
      <c r="I61" s="1023"/>
      <c r="J61" s="1024">
        <v>302.47000000000003</v>
      </c>
      <c r="K61" s="1025">
        <f t="shared" si="1"/>
        <v>16635.850000000002</v>
      </c>
      <c r="L61" s="1026"/>
    </row>
    <row r="62" spans="1:12" ht="24" customHeight="1">
      <c r="A62" s="1430"/>
      <c r="B62" s="1433"/>
      <c r="C62" s="1021" t="s">
        <v>2087</v>
      </c>
      <c r="D62" s="1022" t="s">
        <v>1553</v>
      </c>
      <c r="E62" s="1023" t="s">
        <v>649</v>
      </c>
      <c r="F62" s="1022">
        <v>4</v>
      </c>
      <c r="H62" s="993">
        <v>1</v>
      </c>
      <c r="I62" s="1023"/>
      <c r="J62" s="1024">
        <v>368.21</v>
      </c>
      <c r="K62" s="1025">
        <f t="shared" si="1"/>
        <v>20251.55</v>
      </c>
      <c r="L62" s="1026"/>
    </row>
    <row r="63" spans="1:12" ht="24" customHeight="1">
      <c r="A63" s="1430"/>
      <c r="B63" s="1433"/>
      <c r="C63" s="1021" t="s">
        <v>2088</v>
      </c>
      <c r="D63" s="1022" t="s">
        <v>1553</v>
      </c>
      <c r="E63" s="1023" t="s">
        <v>649</v>
      </c>
      <c r="F63" s="1022">
        <v>5</v>
      </c>
      <c r="H63" s="993">
        <v>1</v>
      </c>
      <c r="I63" s="1023"/>
      <c r="J63" s="1024">
        <v>433.08</v>
      </c>
      <c r="K63" s="1025">
        <f t="shared" si="1"/>
        <v>23819.399999999998</v>
      </c>
      <c r="L63" s="1026"/>
    </row>
    <row r="64" spans="1:12" ht="24" customHeight="1">
      <c r="A64" s="1430"/>
      <c r="B64" s="1433"/>
      <c r="C64" s="1021" t="s">
        <v>2089</v>
      </c>
      <c r="D64" s="1022" t="s">
        <v>1553</v>
      </c>
      <c r="E64" s="1023" t="s">
        <v>649</v>
      </c>
      <c r="F64" s="1022">
        <v>6</v>
      </c>
      <c r="H64" s="993">
        <v>1</v>
      </c>
      <c r="I64" s="1023"/>
      <c r="J64" s="1024">
        <v>498.84</v>
      </c>
      <c r="K64" s="1025">
        <f t="shared" si="1"/>
        <v>27436.199999999997</v>
      </c>
      <c r="L64" s="1026"/>
    </row>
    <row r="65" spans="1:14" ht="24" customHeight="1">
      <c r="A65" s="1430"/>
      <c r="B65" s="1433"/>
      <c r="C65" s="1021" t="s">
        <v>2090</v>
      </c>
      <c r="D65" s="1022" t="s">
        <v>1553</v>
      </c>
      <c r="E65" s="1023" t="s">
        <v>649</v>
      </c>
      <c r="F65" s="1022">
        <v>7</v>
      </c>
      <c r="H65" s="993">
        <v>1</v>
      </c>
      <c r="I65" s="1023"/>
      <c r="J65" s="1024">
        <v>563.71</v>
      </c>
      <c r="K65" s="1025">
        <f t="shared" si="1"/>
        <v>31004.050000000003</v>
      </c>
      <c r="L65" s="1026"/>
    </row>
    <row r="66" spans="1:14" ht="24" customHeight="1" thickBot="1">
      <c r="A66" s="1431"/>
      <c r="B66" s="1434"/>
      <c r="C66" s="1028" t="s">
        <v>2091</v>
      </c>
      <c r="D66" s="1029" t="s">
        <v>1553</v>
      </c>
      <c r="E66" s="1030" t="s">
        <v>649</v>
      </c>
      <c r="F66" s="1029">
        <v>8</v>
      </c>
      <c r="G66" s="1031"/>
      <c r="H66" s="171">
        <v>1</v>
      </c>
      <c r="I66" s="1030"/>
      <c r="J66" s="1032">
        <v>628.52</v>
      </c>
      <c r="K66" s="650">
        <f t="shared" si="1"/>
        <v>34568.6</v>
      </c>
      <c r="L66" s="1033"/>
    </row>
    <row r="67" spans="1:14" ht="15.75" customHeight="1">
      <c r="A67" s="1013"/>
      <c r="B67" s="989"/>
      <c r="C67" s="1034"/>
      <c r="D67" s="1035"/>
      <c r="E67" s="1036"/>
      <c r="F67" s="1035"/>
      <c r="I67" s="1036"/>
      <c r="J67" s="1037"/>
      <c r="K67" s="1038"/>
    </row>
    <row r="68" spans="1:14" s="499" customFormat="1" ht="35.25" customHeight="1">
      <c r="A68" s="628" t="s">
        <v>1551</v>
      </c>
      <c r="B68" s="647"/>
      <c r="C68" s="648"/>
      <c r="D68" s="647"/>
      <c r="E68" s="646"/>
      <c r="F68" s="646"/>
      <c r="G68" s="645"/>
      <c r="H68" s="644"/>
      <c r="I68" s="643"/>
      <c r="J68" s="642"/>
      <c r="K68" s="641"/>
      <c r="L68" s="640"/>
      <c r="N68" s="497"/>
    </row>
    <row r="69" spans="1:14" ht="24" customHeight="1">
      <c r="A69" s="639" t="s">
        <v>1550</v>
      </c>
      <c r="N69" s="497"/>
    </row>
    <row r="70" spans="1:14" ht="13.5" customHeight="1">
      <c r="A70" s="672"/>
      <c r="B70" s="635" t="s">
        <v>1646</v>
      </c>
      <c r="N70" s="497"/>
    </row>
    <row r="71" spans="1:14" ht="13.5" customHeight="1">
      <c r="A71" s="638" t="s">
        <v>1645</v>
      </c>
      <c r="B71" s="1043" t="s">
        <v>1644</v>
      </c>
      <c r="N71" s="497"/>
    </row>
    <row r="72" spans="1:14" ht="13.5" customHeight="1">
      <c r="A72" s="638" t="s">
        <v>1643</v>
      </c>
      <c r="B72" s="497" t="s">
        <v>1544</v>
      </c>
    </row>
    <row r="73" spans="1:14" ht="13.5" customHeight="1">
      <c r="A73" s="638"/>
      <c r="B73" s="497" t="s">
        <v>1642</v>
      </c>
    </row>
    <row r="74" spans="1:14" ht="13.5" customHeight="1">
      <c r="A74" s="638"/>
      <c r="B74" s="497" t="s">
        <v>1641</v>
      </c>
    </row>
    <row r="75" spans="1:14" ht="13.5" customHeight="1">
      <c r="A75" s="638" t="s">
        <v>1640</v>
      </c>
      <c r="B75" s="497" t="s">
        <v>1540</v>
      </c>
    </row>
    <row r="76" spans="1:14" ht="13.5" customHeight="1">
      <c r="A76" s="638">
        <v>3</v>
      </c>
      <c r="B76" s="497" t="s">
        <v>1539</v>
      </c>
    </row>
    <row r="77" spans="1:14" s="1040" customFormat="1" ht="13.5" customHeight="1">
      <c r="A77" s="638">
        <v>15</v>
      </c>
      <c r="B77" s="497" t="s">
        <v>1538</v>
      </c>
      <c r="D77" s="48"/>
      <c r="E77" s="1041"/>
      <c r="F77" s="1041"/>
      <c r="G77" s="1018"/>
      <c r="H77" s="178"/>
      <c r="I77" s="1013"/>
      <c r="J77" s="1042"/>
      <c r="K77" s="628"/>
      <c r="L77" s="1039"/>
    </row>
    <row r="78" spans="1:14" s="1040" customFormat="1" ht="13.5" customHeight="1">
      <c r="A78" s="638" t="s">
        <v>1535</v>
      </c>
      <c r="B78" s="497" t="s">
        <v>1639</v>
      </c>
      <c r="D78" s="48"/>
      <c r="E78" s="1041"/>
      <c r="F78" s="1041"/>
      <c r="G78" s="1018"/>
      <c r="H78" s="178"/>
      <c r="I78" s="1013"/>
      <c r="J78" s="1042"/>
      <c r="K78" s="628"/>
      <c r="L78" s="1039"/>
    </row>
    <row r="79" spans="1:14" s="1040" customFormat="1" ht="13.5" customHeight="1">
      <c r="A79" s="671"/>
      <c r="B79" s="497"/>
      <c r="D79" s="48"/>
      <c r="E79" s="1041"/>
      <c r="F79" s="1041"/>
      <c r="G79" s="1018"/>
      <c r="H79" s="178"/>
      <c r="I79" s="1013"/>
      <c r="J79" s="1042"/>
      <c r="K79" s="628"/>
      <c r="L79" s="1039"/>
    </row>
    <row r="80" spans="1:14" s="1040" customFormat="1" ht="13.5" customHeight="1">
      <c r="A80" s="671"/>
      <c r="B80" s="497"/>
      <c r="D80" s="48"/>
      <c r="E80" s="1041"/>
      <c r="F80" s="1041"/>
      <c r="G80" s="1018"/>
      <c r="H80" s="178"/>
      <c r="I80" s="1013"/>
      <c r="J80" s="1042"/>
      <c r="K80" s="628"/>
      <c r="L80" s="1039"/>
    </row>
    <row r="81" spans="1:12" s="1040" customFormat="1" ht="13.5" customHeight="1">
      <c r="A81" s="671"/>
      <c r="B81" s="1043"/>
      <c r="D81" s="48"/>
      <c r="E81" s="1041"/>
      <c r="F81" s="1041"/>
      <c r="G81" s="1018"/>
      <c r="H81" s="178"/>
      <c r="I81" s="1013"/>
      <c r="J81" s="1042"/>
      <c r="K81" s="628"/>
      <c r="L81" s="1039"/>
    </row>
    <row r="82" spans="1:12" s="1040" customFormat="1" ht="13.5" customHeight="1">
      <c r="A82" s="671"/>
      <c r="B82" s="1043"/>
      <c r="D82" s="48"/>
      <c r="E82" s="1041"/>
      <c r="F82" s="1041"/>
      <c r="G82" s="1018"/>
      <c r="H82" s="178"/>
      <c r="I82" s="1013"/>
      <c r="J82" s="1042"/>
      <c r="K82" s="628"/>
      <c r="L82" s="1039"/>
    </row>
    <row r="83" spans="1:12" s="1040" customFormat="1" ht="13.5" customHeight="1">
      <c r="A83" s="637"/>
      <c r="B83" s="1043"/>
      <c r="D83" s="48"/>
      <c r="E83" s="1041"/>
      <c r="F83" s="1041"/>
      <c r="G83" s="1018"/>
      <c r="H83" s="178"/>
      <c r="I83" s="1013"/>
      <c r="J83" s="1042"/>
      <c r="K83" s="628"/>
      <c r="L83" s="1039"/>
    </row>
    <row r="84" spans="1:12" s="1040" customFormat="1" ht="13.5" customHeight="1">
      <c r="A84" s="637"/>
      <c r="B84" s="1043"/>
      <c r="D84" s="48"/>
      <c r="E84" s="1041"/>
      <c r="F84" s="1041"/>
      <c r="G84" s="1018"/>
      <c r="H84" s="178"/>
      <c r="I84" s="1013"/>
      <c r="J84" s="1042"/>
      <c r="K84" s="628"/>
      <c r="L84" s="1039"/>
    </row>
    <row r="85" spans="1:12" s="1040" customFormat="1" ht="13.5" customHeight="1">
      <c r="B85" s="636"/>
      <c r="D85" s="48"/>
      <c r="E85" s="1041"/>
      <c r="F85" s="1041"/>
      <c r="G85" s="1018"/>
      <c r="H85" s="178"/>
      <c r="I85" s="1013"/>
      <c r="J85" s="1042"/>
      <c r="K85" s="628"/>
      <c r="L85" s="1039"/>
    </row>
    <row r="86" spans="1:12" s="1040" customFormat="1" ht="13.5" customHeight="1">
      <c r="B86" s="635"/>
      <c r="D86" s="48"/>
      <c r="E86" s="1041"/>
      <c r="F86" s="1041"/>
      <c r="G86" s="1018"/>
      <c r="H86" s="178"/>
      <c r="I86" s="1013"/>
      <c r="J86" s="1042"/>
      <c r="K86" s="628"/>
      <c r="L86" s="1039"/>
    </row>
    <row r="87" spans="1:12" s="1040" customFormat="1" ht="13.5" customHeight="1">
      <c r="B87" s="637"/>
      <c r="D87" s="48"/>
      <c r="E87" s="1041"/>
      <c r="F87" s="1041"/>
      <c r="G87" s="1018"/>
      <c r="H87" s="178"/>
      <c r="I87" s="1013"/>
      <c r="J87" s="1042"/>
      <c r="K87" s="628"/>
      <c r="L87" s="1039"/>
    </row>
    <row r="88" spans="1:12" s="1040" customFormat="1" ht="13.5" customHeight="1">
      <c r="B88" s="636"/>
      <c r="D88" s="48"/>
      <c r="E88" s="1041"/>
      <c r="F88" s="1041"/>
      <c r="G88" s="1018"/>
      <c r="H88" s="178"/>
      <c r="I88" s="1013"/>
      <c r="J88" s="1042"/>
      <c r="K88" s="628"/>
      <c r="L88" s="1039"/>
    </row>
    <row r="89" spans="1:12" s="1040" customFormat="1" ht="13.5" customHeight="1">
      <c r="B89" s="635"/>
      <c r="D89" s="48"/>
      <c r="E89" s="1041"/>
      <c r="F89" s="1041"/>
      <c r="G89" s="1018"/>
      <c r="H89" s="178"/>
      <c r="I89" s="1013"/>
      <c r="J89" s="1042"/>
      <c r="K89" s="628"/>
      <c r="L89" s="1039"/>
    </row>
    <row r="90" spans="1:12" s="1040" customFormat="1" ht="17.25" customHeight="1">
      <c r="B90" s="1043"/>
      <c r="D90" s="48"/>
      <c r="E90" s="1041"/>
      <c r="F90" s="1041"/>
      <c r="G90" s="1018"/>
      <c r="H90" s="178"/>
      <c r="I90" s="1013"/>
      <c r="J90" s="1042"/>
      <c r="K90" s="628"/>
      <c r="L90" s="1039"/>
    </row>
    <row r="91" spans="1:12" ht="24" customHeight="1">
      <c r="B91" s="1012"/>
    </row>
    <row r="92" spans="1:12" ht="24" customHeight="1">
      <c r="B92" s="1012"/>
    </row>
    <row r="93" spans="1:12" ht="24" customHeight="1">
      <c r="B93" s="1012"/>
    </row>
    <row r="94" spans="1:12" ht="24" customHeight="1">
      <c r="B94" s="1012"/>
    </row>
    <row r="95" spans="1:12" ht="24" customHeight="1">
      <c r="B95" s="1012"/>
    </row>
    <row r="96" spans="1:12" ht="24" customHeight="1">
      <c r="B96" s="1012"/>
    </row>
    <row r="97" spans="1:23" s="1040" customFormat="1" ht="24" customHeight="1">
      <c r="A97" s="1012"/>
      <c r="B97" s="1012"/>
      <c r="D97" s="48"/>
      <c r="E97" s="1041"/>
      <c r="F97" s="1041"/>
      <c r="G97" s="1018"/>
      <c r="H97" s="178"/>
      <c r="I97" s="1013"/>
      <c r="J97" s="1042"/>
      <c r="K97" s="628"/>
      <c r="L97" s="1039"/>
      <c r="M97" s="1012"/>
      <c r="N97" s="1012"/>
      <c r="O97" s="1012"/>
      <c r="P97" s="1012"/>
      <c r="Q97" s="1012"/>
      <c r="R97" s="1012"/>
      <c r="S97" s="1012"/>
      <c r="T97" s="1012"/>
      <c r="U97" s="1012"/>
      <c r="V97" s="1012"/>
      <c r="W97" s="1012"/>
    </row>
    <row r="98" spans="1:23" s="1040" customFormat="1" ht="24" customHeight="1">
      <c r="A98" s="1012"/>
      <c r="B98" s="1012"/>
      <c r="D98" s="48"/>
      <c r="E98" s="1041"/>
      <c r="F98" s="1041"/>
      <c r="G98" s="1018"/>
      <c r="H98" s="178"/>
      <c r="I98" s="1013"/>
      <c r="J98" s="1042"/>
      <c r="K98" s="628"/>
      <c r="L98" s="1039"/>
      <c r="M98" s="1012"/>
      <c r="N98" s="1012"/>
      <c r="O98" s="1012"/>
      <c r="P98" s="1012"/>
      <c r="Q98" s="1012"/>
      <c r="R98" s="1012"/>
      <c r="S98" s="1012"/>
      <c r="T98" s="1012"/>
      <c r="U98" s="1012"/>
      <c r="V98" s="1012"/>
      <c r="W98" s="1012"/>
    </row>
    <row r="99" spans="1:23" s="1040" customFormat="1" ht="24" customHeight="1">
      <c r="A99" s="1012"/>
      <c r="B99" s="48"/>
      <c r="D99" s="48"/>
      <c r="E99" s="1041"/>
      <c r="F99" s="1041"/>
      <c r="G99" s="1018"/>
      <c r="H99" s="178"/>
      <c r="I99" s="1013"/>
      <c r="J99" s="1042"/>
      <c r="K99" s="628"/>
      <c r="L99" s="1039"/>
      <c r="M99" s="1012"/>
      <c r="N99" s="1012"/>
      <c r="O99" s="1012"/>
      <c r="P99" s="1012"/>
      <c r="Q99" s="1012"/>
      <c r="R99" s="1012"/>
      <c r="S99" s="1012"/>
      <c r="T99" s="1012"/>
      <c r="U99" s="1012"/>
      <c r="V99" s="1012"/>
      <c r="W99" s="1012"/>
    </row>
    <row r="100" spans="1:23" s="1040" customFormat="1" ht="24" customHeight="1">
      <c r="A100" s="1012"/>
      <c r="B100" s="48"/>
      <c r="D100" s="48"/>
      <c r="E100" s="1041"/>
      <c r="F100" s="1041"/>
      <c r="G100" s="1018"/>
      <c r="H100" s="178"/>
      <c r="I100" s="1013"/>
      <c r="J100" s="1042"/>
      <c r="K100" s="628"/>
      <c r="L100" s="1039"/>
      <c r="M100" s="1012"/>
      <c r="N100" s="1012"/>
      <c r="O100" s="1012"/>
      <c r="P100" s="1012"/>
      <c r="Q100" s="1012"/>
      <c r="R100" s="1012"/>
      <c r="S100" s="1012"/>
      <c r="T100" s="1012"/>
      <c r="U100" s="1012"/>
      <c r="V100" s="1012"/>
      <c r="W100" s="1012"/>
    </row>
    <row r="101" spans="1:23" s="1040" customFormat="1" ht="24" customHeight="1">
      <c r="A101" s="1012"/>
      <c r="B101" s="48"/>
      <c r="D101" s="48"/>
      <c r="E101" s="1041"/>
      <c r="F101" s="1041"/>
      <c r="G101" s="1018"/>
      <c r="H101" s="178"/>
      <c r="I101" s="1013"/>
      <c r="J101" s="1042"/>
      <c r="K101" s="628"/>
      <c r="L101" s="1039"/>
      <c r="M101" s="1012"/>
      <c r="N101" s="1012"/>
      <c r="O101" s="1012"/>
      <c r="P101" s="1012"/>
      <c r="Q101" s="1012"/>
      <c r="R101" s="1012"/>
      <c r="S101" s="1012"/>
      <c r="T101" s="1012"/>
      <c r="U101" s="1012"/>
      <c r="V101" s="1012"/>
      <c r="W101" s="1012"/>
    </row>
    <row r="102" spans="1:23" s="1040" customFormat="1" ht="24" customHeight="1">
      <c r="A102" s="1012"/>
      <c r="B102" s="48"/>
      <c r="D102" s="48"/>
      <c r="E102" s="1041"/>
      <c r="F102" s="1041"/>
      <c r="G102" s="1018"/>
      <c r="H102" s="178"/>
      <c r="I102" s="1013"/>
      <c r="J102" s="1042"/>
      <c r="K102" s="628"/>
      <c r="L102" s="1039"/>
      <c r="M102" s="1012"/>
      <c r="N102" s="1012"/>
      <c r="O102" s="1012"/>
      <c r="P102" s="1012"/>
      <c r="Q102" s="1012"/>
      <c r="R102" s="1012"/>
      <c r="S102" s="1012"/>
      <c r="T102" s="1012"/>
      <c r="U102" s="1012"/>
      <c r="V102" s="1012"/>
      <c r="W102" s="1012"/>
    </row>
    <row r="103" spans="1:23" s="1040" customFormat="1" ht="24" customHeight="1">
      <c r="A103" s="1012"/>
      <c r="B103" s="48"/>
      <c r="D103" s="48"/>
      <c r="E103" s="1041"/>
      <c r="F103" s="1041"/>
      <c r="G103" s="1018"/>
      <c r="H103" s="178"/>
      <c r="I103" s="1013"/>
      <c r="J103" s="1042"/>
      <c r="K103" s="628"/>
      <c r="L103" s="1039"/>
      <c r="M103" s="1012"/>
      <c r="N103" s="1012"/>
      <c r="O103" s="1012"/>
      <c r="P103" s="1012"/>
      <c r="Q103" s="1012"/>
      <c r="R103" s="1012"/>
      <c r="S103" s="1012"/>
      <c r="T103" s="1012"/>
      <c r="U103" s="1012"/>
      <c r="V103" s="1012"/>
      <c r="W103" s="1012"/>
    </row>
    <row r="104" spans="1:23" s="1040" customFormat="1" ht="24" customHeight="1">
      <c r="A104" s="1012"/>
      <c r="B104" s="48"/>
      <c r="D104" s="48"/>
      <c r="E104" s="1041"/>
      <c r="F104" s="1041"/>
      <c r="G104" s="1018"/>
      <c r="H104" s="178"/>
      <c r="I104" s="1013"/>
      <c r="J104" s="1042"/>
      <c r="K104" s="628"/>
      <c r="L104" s="1039"/>
      <c r="M104" s="1012"/>
      <c r="N104" s="1012"/>
      <c r="O104" s="1012"/>
      <c r="P104" s="1012"/>
      <c r="Q104" s="1012"/>
      <c r="R104" s="1012"/>
      <c r="S104" s="1012"/>
      <c r="T104" s="1012"/>
      <c r="U104" s="1012"/>
      <c r="V104" s="1012"/>
      <c r="W104" s="1012"/>
    </row>
    <row r="105" spans="1:23" s="1040" customFormat="1" ht="24" customHeight="1">
      <c r="A105" s="1012"/>
      <c r="B105" s="48"/>
      <c r="D105" s="48"/>
      <c r="E105" s="1041"/>
      <c r="F105" s="1041"/>
      <c r="G105" s="1018"/>
      <c r="H105" s="178"/>
      <c r="I105" s="1013"/>
      <c r="J105" s="1042"/>
      <c r="K105" s="628"/>
      <c r="L105" s="1039"/>
      <c r="M105" s="1012"/>
      <c r="N105" s="1012"/>
      <c r="O105" s="1012"/>
      <c r="P105" s="1012"/>
      <c r="Q105" s="1012"/>
      <c r="R105" s="1012"/>
      <c r="S105" s="1012"/>
      <c r="T105" s="1012"/>
      <c r="U105" s="1012"/>
      <c r="V105" s="1012"/>
      <c r="W105" s="1012"/>
    </row>
    <row r="106" spans="1:23" s="1040" customFormat="1" ht="24" customHeight="1">
      <c r="A106" s="1012"/>
      <c r="B106" s="48"/>
      <c r="D106" s="48"/>
      <c r="E106" s="1041"/>
      <c r="F106" s="1041"/>
      <c r="G106" s="1018"/>
      <c r="H106" s="178"/>
      <c r="I106" s="1013"/>
      <c r="J106" s="1042"/>
      <c r="K106" s="628"/>
      <c r="L106" s="1039"/>
      <c r="M106" s="1012"/>
      <c r="N106" s="1012"/>
      <c r="O106" s="1012"/>
      <c r="P106" s="1012"/>
      <c r="Q106" s="1012"/>
      <c r="R106" s="1012"/>
      <c r="S106" s="1012"/>
      <c r="T106" s="1012"/>
      <c r="U106" s="1012"/>
      <c r="V106" s="1012"/>
      <c r="W106" s="1012"/>
    </row>
    <row r="107" spans="1:23" s="1040" customFormat="1" ht="24" customHeight="1">
      <c r="A107" s="1012"/>
      <c r="B107" s="48"/>
      <c r="D107" s="48"/>
      <c r="E107" s="1041"/>
      <c r="F107" s="1041"/>
      <c r="G107" s="1018"/>
      <c r="H107" s="178"/>
      <c r="I107" s="1013"/>
      <c r="J107" s="1042"/>
      <c r="K107" s="628"/>
      <c r="L107" s="1039"/>
      <c r="M107" s="1012"/>
      <c r="N107" s="1012"/>
      <c r="O107" s="1012"/>
      <c r="P107" s="1012"/>
      <c r="Q107" s="1012"/>
      <c r="R107" s="1012"/>
      <c r="S107" s="1012"/>
      <c r="T107" s="1012"/>
      <c r="U107" s="1012"/>
      <c r="V107" s="1012"/>
      <c r="W107" s="1012"/>
    </row>
    <row r="108" spans="1:23" s="1040" customFormat="1" ht="24" customHeight="1">
      <c r="A108" s="1012"/>
      <c r="B108" s="48"/>
      <c r="D108" s="48"/>
      <c r="E108" s="1041"/>
      <c r="F108" s="1041"/>
      <c r="G108" s="1018"/>
      <c r="H108" s="178"/>
      <c r="I108" s="1013"/>
      <c r="J108" s="1042"/>
      <c r="K108" s="628"/>
      <c r="L108" s="1039"/>
      <c r="M108" s="1012"/>
      <c r="N108" s="1012"/>
      <c r="O108" s="1012"/>
      <c r="P108" s="1012"/>
      <c r="Q108" s="1012"/>
      <c r="R108" s="1012"/>
      <c r="S108" s="1012"/>
      <c r="T108" s="1012"/>
      <c r="U108" s="1012"/>
      <c r="V108" s="1012"/>
      <c r="W108" s="1012"/>
    </row>
    <row r="109" spans="1:23" s="1040" customFormat="1" ht="24" customHeight="1">
      <c r="A109" s="1012"/>
      <c r="B109" s="48"/>
      <c r="D109" s="48"/>
      <c r="E109" s="1041"/>
      <c r="F109" s="1041"/>
      <c r="G109" s="1018"/>
      <c r="H109" s="178"/>
      <c r="I109" s="1013"/>
      <c r="J109" s="1042"/>
      <c r="K109" s="628"/>
      <c r="L109" s="1039"/>
      <c r="M109" s="1012"/>
      <c r="N109" s="1012"/>
      <c r="O109" s="1012"/>
      <c r="P109" s="1012"/>
      <c r="Q109" s="1012"/>
      <c r="R109" s="1012"/>
      <c r="S109" s="1012"/>
      <c r="T109" s="1012"/>
      <c r="U109" s="1012"/>
      <c r="V109" s="1012"/>
      <c r="W109" s="1012"/>
    </row>
    <row r="110" spans="1:23" s="1040" customFormat="1" ht="24" customHeight="1">
      <c r="A110" s="1012"/>
      <c r="B110" s="48"/>
      <c r="D110" s="48"/>
      <c r="E110" s="1041"/>
      <c r="F110" s="1041"/>
      <c r="G110" s="1018"/>
      <c r="H110" s="178"/>
      <c r="I110" s="1013"/>
      <c r="J110" s="1042"/>
      <c r="K110" s="628"/>
      <c r="L110" s="1039"/>
      <c r="M110" s="1012"/>
      <c r="N110" s="1012"/>
      <c r="O110" s="1012"/>
      <c r="P110" s="1012"/>
      <c r="Q110" s="1012"/>
      <c r="R110" s="1012"/>
      <c r="S110" s="1012"/>
      <c r="T110" s="1012"/>
      <c r="U110" s="1012"/>
      <c r="V110" s="1012"/>
      <c r="W110" s="1012"/>
    </row>
    <row r="111" spans="1:23" s="1040" customFormat="1" ht="24" customHeight="1">
      <c r="A111" s="1012"/>
      <c r="B111" s="48"/>
      <c r="D111" s="48"/>
      <c r="E111" s="1041"/>
      <c r="F111" s="1041"/>
      <c r="G111" s="1018"/>
      <c r="H111" s="178"/>
      <c r="I111" s="1013"/>
      <c r="J111" s="1042"/>
      <c r="K111" s="628"/>
      <c r="L111" s="1039"/>
      <c r="M111" s="1012"/>
      <c r="N111" s="1012"/>
      <c r="O111" s="1012"/>
      <c r="P111" s="1012"/>
      <c r="Q111" s="1012"/>
      <c r="R111" s="1012"/>
      <c r="S111" s="1012"/>
      <c r="T111" s="1012"/>
      <c r="U111" s="1012"/>
      <c r="V111" s="1012"/>
      <c r="W111" s="1012"/>
    </row>
    <row r="112" spans="1:23" s="1040" customFormat="1" ht="24" customHeight="1">
      <c r="A112" s="1012"/>
      <c r="B112" s="48"/>
      <c r="D112" s="48"/>
      <c r="E112" s="1041"/>
      <c r="F112" s="1041"/>
      <c r="G112" s="1018"/>
      <c r="H112" s="178"/>
      <c r="I112" s="1013"/>
      <c r="J112" s="1042"/>
      <c r="K112" s="628"/>
      <c r="L112" s="1039"/>
      <c r="M112" s="1012"/>
      <c r="N112" s="1012"/>
      <c r="O112" s="1012"/>
      <c r="P112" s="1012"/>
      <c r="Q112" s="1012"/>
      <c r="R112" s="1012"/>
      <c r="S112" s="1012"/>
      <c r="T112" s="1012"/>
      <c r="U112" s="1012"/>
      <c r="V112" s="1012"/>
      <c r="W112" s="1012"/>
    </row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</sheetData>
  <mergeCells count="36">
    <mergeCell ref="K3:L3"/>
    <mergeCell ref="E4:J4"/>
    <mergeCell ref="K4:L4"/>
    <mergeCell ref="E5:J5"/>
    <mergeCell ref="K5:L5"/>
    <mergeCell ref="F6:F7"/>
    <mergeCell ref="H6:I6"/>
    <mergeCell ref="J6:J7"/>
    <mergeCell ref="K6:K7"/>
    <mergeCell ref="A1:A5"/>
    <mergeCell ref="B1:D5"/>
    <mergeCell ref="E1:J1"/>
    <mergeCell ref="K1:L1"/>
    <mergeCell ref="E2:J2"/>
    <mergeCell ref="E3:J3"/>
    <mergeCell ref="L6:L7"/>
    <mergeCell ref="A6:A7"/>
    <mergeCell ref="B6:B7"/>
    <mergeCell ref="C6:C7"/>
    <mergeCell ref="D6:D7"/>
    <mergeCell ref="E6:E7"/>
    <mergeCell ref="A8:K8"/>
    <mergeCell ref="A9:K9"/>
    <mergeCell ref="A10:A23"/>
    <mergeCell ref="B10:B16"/>
    <mergeCell ref="B17:B23"/>
    <mergeCell ref="A53:A66"/>
    <mergeCell ref="B53:B59"/>
    <mergeCell ref="B60:B66"/>
    <mergeCell ref="A24:A37"/>
    <mergeCell ref="B24:B30"/>
    <mergeCell ref="B31:B37"/>
    <mergeCell ref="A38:K38"/>
    <mergeCell ref="A39:A52"/>
    <mergeCell ref="B39:B45"/>
    <mergeCell ref="B46:B52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Запорная арматура</vt:lpstr>
      <vt:lpstr>Балансировочная арматура</vt:lpstr>
      <vt:lpstr>Резьбовые латунные фитинги</vt:lpstr>
      <vt:lpstr>Пресс-фитинги</vt:lpstr>
      <vt:lpstr>Фитинг аксиальный</vt:lpstr>
      <vt:lpstr>Оцинкованные трубы и фитинги</vt:lpstr>
      <vt:lpstr>AquaHit</vt:lpstr>
      <vt:lpstr>Коллекторные узлы Отопление</vt:lpstr>
      <vt:lpstr>Коллекторные узлы ХВС, ГВС</vt:lpstr>
      <vt:lpstr>'Балансировочная арматура'!Область_печати</vt:lpstr>
      <vt:lpstr>'Запорная арматура'!Область_печати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2022-09-28T08:28:20Z</dcterms:modified>
</cp:coreProperties>
</file>